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6036"/>
  </bookViews>
  <sheets>
    <sheet name="Приложение 1" sheetId="5" r:id="rId1"/>
    <sheet name="Приложение 2" sheetId="15" r:id="rId2"/>
    <sheet name="Приложение 3" sheetId="12" r:id="rId3"/>
    <sheet name="Приложение 4" sheetId="7" r:id="rId4"/>
    <sheet name="Приложение 5" sheetId="8" r:id="rId5"/>
  </sheets>
  <definedNames>
    <definedName name="_xlnm.Print_Titles" localSheetId="0">'Приложение 1'!$10:$10</definedName>
  </definedNames>
  <calcPr calcId="125725"/>
</workbook>
</file>

<file path=xl/calcChain.xml><?xml version="1.0" encoding="utf-8"?>
<calcChain xmlns="http://schemas.openxmlformats.org/spreadsheetml/2006/main">
  <c r="E11" i="8"/>
  <c r="D11"/>
  <c r="D15" l="1"/>
  <c r="E15"/>
  <c r="F13"/>
  <c r="E44" i="7"/>
  <c r="D44"/>
  <c r="F42"/>
  <c r="F43"/>
  <c r="E42"/>
  <c r="D42"/>
  <c r="H15" i="12"/>
  <c r="G15"/>
  <c r="I80"/>
  <c r="H81"/>
  <c r="G81"/>
  <c r="E16" i="7"/>
  <c r="D16"/>
  <c r="H35" i="12"/>
  <c r="G35"/>
  <c r="I81"/>
  <c r="H47"/>
  <c r="G47"/>
  <c r="I59"/>
  <c r="I58"/>
  <c r="I57"/>
  <c r="I56"/>
  <c r="I43"/>
  <c r="I82"/>
  <c r="F151" i="15"/>
  <c r="F152"/>
  <c r="E151"/>
  <c r="D151"/>
  <c r="E153"/>
  <c r="D153"/>
  <c r="F147"/>
  <c r="E136"/>
  <c r="D136"/>
  <c r="E131"/>
  <c r="F128"/>
  <c r="E127"/>
  <c r="F127" s="1"/>
  <c r="D127"/>
  <c r="F134"/>
  <c r="E133"/>
  <c r="E129"/>
  <c r="E95"/>
  <c r="F92"/>
  <c r="E91"/>
  <c r="E90" s="1"/>
  <c r="F67"/>
  <c r="E63" i="5"/>
  <c r="E64"/>
  <c r="D63"/>
  <c r="E61"/>
  <c r="E62"/>
  <c r="D61"/>
  <c r="D55"/>
  <c r="D52"/>
  <c r="D49"/>
  <c r="D17" i="8"/>
  <c r="D14" s="1"/>
  <c r="F18"/>
  <c r="F16"/>
  <c r="F12"/>
  <c r="D19" l="1"/>
  <c r="I47" i="12"/>
  <c r="E126" i="15"/>
  <c r="H72" i="12"/>
  <c r="G72"/>
  <c r="H63"/>
  <c r="I66"/>
  <c r="I49"/>
  <c r="I45"/>
  <c r="F155" i="15"/>
  <c r="F154"/>
  <c r="E118"/>
  <c r="D91"/>
  <c r="D90" s="1"/>
  <c r="F34"/>
  <c r="E33"/>
  <c r="F28"/>
  <c r="E27"/>
  <c r="F22"/>
  <c r="F17"/>
  <c r="E15"/>
  <c r="D71" i="5"/>
  <c r="D72"/>
  <c r="F91" i="15" l="1"/>
  <c r="E66" i="5"/>
  <c r="C61"/>
  <c r="D57"/>
  <c r="E53"/>
  <c r="D51"/>
  <c r="D48" s="1"/>
  <c r="C52"/>
  <c r="C51" s="1"/>
  <c r="C48" l="1"/>
  <c r="E51"/>
  <c r="E52"/>
  <c r="D38" l="1"/>
  <c r="C38"/>
  <c r="E39"/>
  <c r="E43"/>
  <c r="D42"/>
  <c r="E37" i="7"/>
  <c r="D15" i="15"/>
  <c r="I30" i="12"/>
  <c r="I44"/>
  <c r="I41"/>
  <c r="I42"/>
  <c r="I40"/>
  <c r="I39"/>
  <c r="H77"/>
  <c r="G77"/>
  <c r="F164" i="15"/>
  <c r="E163"/>
  <c r="D133"/>
  <c r="F133" s="1"/>
  <c r="E138"/>
  <c r="E135" s="1"/>
  <c r="D138"/>
  <c r="D135" s="1"/>
  <c r="E114"/>
  <c r="E66"/>
  <c r="D66"/>
  <c r="D65" s="1"/>
  <c r="D27"/>
  <c r="F27" s="1"/>
  <c r="E21"/>
  <c r="D21"/>
  <c r="D20" s="1"/>
  <c r="E70" i="5"/>
  <c r="D69"/>
  <c r="C69"/>
  <c r="D65"/>
  <c r="D54" s="1"/>
  <c r="D47" s="1"/>
  <c r="C65"/>
  <c r="C54" s="1"/>
  <c r="C63"/>
  <c r="E60"/>
  <c r="D59"/>
  <c r="E59" s="1"/>
  <c r="C59"/>
  <c r="C42"/>
  <c r="E40"/>
  <c r="E32"/>
  <c r="D28"/>
  <c r="D27" s="1"/>
  <c r="C28"/>
  <c r="C27" s="1"/>
  <c r="E31"/>
  <c r="E30"/>
  <c r="E20" i="15" l="1"/>
  <c r="F21"/>
  <c r="E65"/>
  <c r="F65" s="1"/>
  <c r="F66"/>
  <c r="E69" i="5"/>
  <c r="E42"/>
  <c r="F132" i="15"/>
  <c r="F119"/>
  <c r="F115"/>
  <c r="F130"/>
  <c r="E144"/>
  <c r="E141" s="1"/>
  <c r="I19" i="12"/>
  <c r="E125" i="15"/>
  <c r="E124" s="1"/>
  <c r="E86"/>
  <c r="D86"/>
  <c r="D17" i="5" l="1"/>
  <c r="C57" l="1"/>
  <c r="H67" i="12"/>
  <c r="G67"/>
  <c r="G63"/>
  <c r="D33" i="15" l="1"/>
  <c r="F33" s="1"/>
  <c r="D144"/>
  <c r="D141" s="1"/>
  <c r="D163"/>
  <c r="F163" s="1"/>
  <c r="D131"/>
  <c r="F131" s="1"/>
  <c r="D129"/>
  <c r="D118"/>
  <c r="F118" s="1"/>
  <c r="D116"/>
  <c r="D114"/>
  <c r="F114" s="1"/>
  <c r="D126" l="1"/>
  <c r="F126" s="1"/>
  <c r="F129"/>
  <c r="I69" i="12"/>
  <c r="I48"/>
  <c r="F117" i="15"/>
  <c r="E116"/>
  <c r="F52"/>
  <c r="E51"/>
  <c r="D51"/>
  <c r="F32"/>
  <c r="E31"/>
  <c r="D31"/>
  <c r="E68" i="5"/>
  <c r="D46"/>
  <c r="I23" i="12"/>
  <c r="I74"/>
  <c r="D125" i="15" l="1"/>
  <c r="F125" s="1"/>
  <c r="F31"/>
  <c r="F51"/>
  <c r="D124" l="1"/>
  <c r="F124" s="1"/>
  <c r="I38" i="12"/>
  <c r="I37"/>
  <c r="I22"/>
  <c r="I76"/>
  <c r="E77" i="15" l="1"/>
  <c r="E76" s="1"/>
  <c r="F116" l="1"/>
  <c r="E58" i="5" l="1"/>
  <c r="E57" l="1"/>
  <c r="D24" l="1"/>
  <c r="E15"/>
  <c r="F103" i="15" l="1"/>
  <c r="F101"/>
  <c r="E100"/>
  <c r="E102"/>
  <c r="E67" i="5"/>
  <c r="I53" i="12"/>
  <c r="I62"/>
  <c r="I61"/>
  <c r="I60"/>
  <c r="I55"/>
  <c r="I54"/>
  <c r="H31"/>
  <c r="H14" s="1"/>
  <c r="G31"/>
  <c r="G14" s="1"/>
  <c r="I33"/>
  <c r="D100" i="15"/>
  <c r="D102"/>
  <c r="E60"/>
  <c r="E59" s="1"/>
  <c r="D60"/>
  <c r="D59" s="1"/>
  <c r="F102" l="1"/>
  <c r="E99"/>
  <c r="F100"/>
  <c r="D99"/>
  <c r="D98" s="1"/>
  <c r="D97" s="1"/>
  <c r="F99" l="1"/>
  <c r="E98"/>
  <c r="F98" s="1"/>
  <c r="E97" l="1"/>
  <c r="F97" s="1"/>
  <c r="E41" i="5"/>
  <c r="F19" i="7" l="1"/>
  <c r="I51" i="12"/>
  <c r="I25"/>
  <c r="F150" i="15" l="1"/>
  <c r="E149"/>
  <c r="F36"/>
  <c r="E35"/>
  <c r="E30" s="1"/>
  <c r="I36" i="12"/>
  <c r="I21"/>
  <c r="D149" i="15"/>
  <c r="F149" l="1"/>
  <c r="E17" i="8" l="1"/>
  <c r="C17"/>
  <c r="C15"/>
  <c r="F15"/>
  <c r="F41" i="7"/>
  <c r="F39"/>
  <c r="F38"/>
  <c r="F36"/>
  <c r="F35"/>
  <c r="F33"/>
  <c r="F31"/>
  <c r="F30"/>
  <c r="F29"/>
  <c r="F28"/>
  <c r="F26"/>
  <c r="F25"/>
  <c r="F24"/>
  <c r="F22"/>
  <c r="F20"/>
  <c r="F18"/>
  <c r="F17"/>
  <c r="E40"/>
  <c r="E34"/>
  <c r="E32"/>
  <c r="E27"/>
  <c r="E23"/>
  <c r="E21"/>
  <c r="E158" i="15"/>
  <c r="D158"/>
  <c r="F160"/>
  <c r="D35"/>
  <c r="D30" s="1"/>
  <c r="E12"/>
  <c r="E11" s="1"/>
  <c r="I79" i="12"/>
  <c r="I78"/>
  <c r="I75"/>
  <c r="I73"/>
  <c r="I71"/>
  <c r="I70"/>
  <c r="I68"/>
  <c r="F17" i="8" l="1"/>
  <c r="E14"/>
  <c r="E19" s="1"/>
  <c r="F35" i="15"/>
  <c r="I72" i="12"/>
  <c r="I65" l="1"/>
  <c r="I64"/>
  <c r="I24"/>
  <c r="I28"/>
  <c r="I52" l="1"/>
  <c r="I50"/>
  <c r="I46"/>
  <c r="I32"/>
  <c r="I34"/>
  <c r="D40" i="7" l="1"/>
  <c r="F40" s="1"/>
  <c r="D37"/>
  <c r="F37" s="1"/>
  <c r="D34"/>
  <c r="F34" s="1"/>
  <c r="D32"/>
  <c r="F32" s="1"/>
  <c r="D27"/>
  <c r="F27" s="1"/>
  <c r="D23"/>
  <c r="D21"/>
  <c r="F21" s="1"/>
  <c r="F16"/>
  <c r="I29" i="12"/>
  <c r="I27"/>
  <c r="I26"/>
  <c r="I20"/>
  <c r="I18"/>
  <c r="I17"/>
  <c r="I16"/>
  <c r="F166" i="15"/>
  <c r="F162"/>
  <c r="F159"/>
  <c r="F157"/>
  <c r="F148"/>
  <c r="F146"/>
  <c r="F145"/>
  <c r="F143"/>
  <c r="E165"/>
  <c r="E161"/>
  <c r="E156"/>
  <c r="E142"/>
  <c r="F123"/>
  <c r="F113"/>
  <c r="F111"/>
  <c r="F108"/>
  <c r="E122"/>
  <c r="E121" s="1"/>
  <c r="E112"/>
  <c r="E109" s="1"/>
  <c r="E110"/>
  <c r="E107"/>
  <c r="E106" s="1"/>
  <c r="F96"/>
  <c r="E94"/>
  <c r="E89"/>
  <c r="F87"/>
  <c r="F85"/>
  <c r="F81"/>
  <c r="F78"/>
  <c r="F74"/>
  <c r="F73"/>
  <c r="F72"/>
  <c r="E84"/>
  <c r="E80"/>
  <c r="E79" s="1"/>
  <c r="E71"/>
  <c r="E69" s="1"/>
  <c r="F64"/>
  <c r="F61"/>
  <c r="E63"/>
  <c r="E62" s="1"/>
  <c r="E58" s="1"/>
  <c r="E57" s="1"/>
  <c r="F56"/>
  <c r="F50"/>
  <c r="E55"/>
  <c r="E54"/>
  <c r="E49"/>
  <c r="E48" s="1"/>
  <c r="E47" s="1"/>
  <c r="F45"/>
  <c r="F41"/>
  <c r="E44"/>
  <c r="E43" s="1"/>
  <c r="E40"/>
  <c r="E39" s="1"/>
  <c r="E38" s="1"/>
  <c r="F26"/>
  <c r="E25"/>
  <c r="E24" s="1"/>
  <c r="F16"/>
  <c r="F13"/>
  <c r="E14"/>
  <c r="E56" i="5"/>
  <c r="E50"/>
  <c r="E37"/>
  <c r="E36"/>
  <c r="E35"/>
  <c r="E33"/>
  <c r="E29"/>
  <c r="E26"/>
  <c r="E25"/>
  <c r="E23"/>
  <c r="E14"/>
  <c r="E13"/>
  <c r="E21"/>
  <c r="E20"/>
  <c r="E19"/>
  <c r="E18"/>
  <c r="D34"/>
  <c r="D22"/>
  <c r="D12"/>
  <c r="D11" s="1"/>
  <c r="F23" i="7" l="1"/>
  <c r="F44"/>
  <c r="E23" i="15"/>
  <c r="E19"/>
  <c r="E105"/>
  <c r="E120"/>
  <c r="E75"/>
  <c r="I67" i="12"/>
  <c r="E42" i="15"/>
  <c r="E37" s="1"/>
  <c r="E53"/>
  <c r="E93"/>
  <c r="E82"/>
  <c r="E83"/>
  <c r="D16" i="5"/>
  <c r="D45" s="1"/>
  <c r="D74" s="1"/>
  <c r="H83" i="12"/>
  <c r="E70" i="15"/>
  <c r="E10"/>
  <c r="D112"/>
  <c r="D109" s="1"/>
  <c r="C55" i="5"/>
  <c r="E65"/>
  <c r="E68" i="15" l="1"/>
  <c r="E54" i="5"/>
  <c r="F30" i="15"/>
  <c r="E29"/>
  <c r="E18" s="1"/>
  <c r="E55" i="5"/>
  <c r="E104" i="15"/>
  <c r="E88"/>
  <c r="F109"/>
  <c r="F112"/>
  <c r="E9"/>
  <c r="I77" i="12"/>
  <c r="I63"/>
  <c r="I35"/>
  <c r="I15"/>
  <c r="I31"/>
  <c r="C47" i="5" l="1"/>
  <c r="C46" s="1"/>
  <c r="E46" i="15"/>
  <c r="E140" s="1"/>
  <c r="E46" i="5" l="1"/>
  <c r="E45" i="7"/>
  <c r="E167" i="15"/>
  <c r="D165"/>
  <c r="D161"/>
  <c r="F158"/>
  <c r="D156"/>
  <c r="F144"/>
  <c r="D122"/>
  <c r="D110"/>
  <c r="F110" s="1"/>
  <c r="D107"/>
  <c r="F107" s="1"/>
  <c r="D95"/>
  <c r="F86"/>
  <c r="D84"/>
  <c r="F84" s="1"/>
  <c r="D80"/>
  <c r="D77"/>
  <c r="D76" s="1"/>
  <c r="D63"/>
  <c r="D54"/>
  <c r="F54" s="1"/>
  <c r="D12"/>
  <c r="E38" i="5"/>
  <c r="F161" i="15" l="1"/>
  <c r="D89"/>
  <c r="F165"/>
  <c r="F156"/>
  <c r="D11"/>
  <c r="F11" s="1"/>
  <c r="F12"/>
  <c r="F77"/>
  <c r="D62"/>
  <c r="F62" s="1"/>
  <c r="F63"/>
  <c r="D93"/>
  <c r="F93" s="1"/>
  <c r="F95"/>
  <c r="D120"/>
  <c r="F120" s="1"/>
  <c r="F122"/>
  <c r="D14"/>
  <c r="F14" s="1"/>
  <c r="F15"/>
  <c r="D79"/>
  <c r="F79" s="1"/>
  <c r="F80"/>
  <c r="F153"/>
  <c r="D94"/>
  <c r="F94" s="1"/>
  <c r="D121"/>
  <c r="F121" s="1"/>
  <c r="D82"/>
  <c r="F82" s="1"/>
  <c r="D106"/>
  <c r="D83"/>
  <c r="F83" s="1"/>
  <c r="C34" i="5"/>
  <c r="D71" i="15"/>
  <c r="F71" s="1"/>
  <c r="C12" i="5"/>
  <c r="C17"/>
  <c r="D55" i="15"/>
  <c r="D142"/>
  <c r="D49"/>
  <c r="D48" s="1"/>
  <c r="D47" s="1"/>
  <c r="D44"/>
  <c r="F44" s="1"/>
  <c r="D40"/>
  <c r="D25"/>
  <c r="D24" s="1"/>
  <c r="C24" i="5"/>
  <c r="C49"/>
  <c r="E49" s="1"/>
  <c r="D23" i="15" l="1"/>
  <c r="F23" s="1"/>
  <c r="F142"/>
  <c r="F141"/>
  <c r="F90"/>
  <c r="D10"/>
  <c r="F10" s="1"/>
  <c r="D75"/>
  <c r="F75" s="1"/>
  <c r="D53"/>
  <c r="F53" s="1"/>
  <c r="F55"/>
  <c r="F49"/>
  <c r="D39"/>
  <c r="F40"/>
  <c r="F60"/>
  <c r="E34" i="5"/>
  <c r="F25" i="15"/>
  <c r="D105"/>
  <c r="F106"/>
  <c r="D88"/>
  <c r="F88" s="1"/>
  <c r="F89"/>
  <c r="C22" i="5"/>
  <c r="E24"/>
  <c r="C16"/>
  <c r="E17"/>
  <c r="E47"/>
  <c r="E48"/>
  <c r="C11"/>
  <c r="E12"/>
  <c r="E27"/>
  <c r="E28"/>
  <c r="D42" i="15"/>
  <c r="D43"/>
  <c r="F43" s="1"/>
  <c r="D69"/>
  <c r="D70"/>
  <c r="F70" s="1"/>
  <c r="D68" l="1"/>
  <c r="F68" s="1"/>
  <c r="C45" i="5"/>
  <c r="C74" s="1"/>
  <c r="E22"/>
  <c r="F24" i="15"/>
  <c r="E16" i="5"/>
  <c r="D9" i="15"/>
  <c r="E11" i="5"/>
  <c r="D19" i="15"/>
  <c r="F19" s="1"/>
  <c r="F20"/>
  <c r="F48"/>
  <c r="F42"/>
  <c r="D38"/>
  <c r="F38" s="1"/>
  <c r="F39"/>
  <c r="D58"/>
  <c r="D57" s="1"/>
  <c r="F59"/>
  <c r="C14" i="8"/>
  <c r="C19" s="1"/>
  <c r="D104" i="15"/>
  <c r="F105"/>
  <c r="F69"/>
  <c r="D29"/>
  <c r="F29" s="1"/>
  <c r="F9" l="1"/>
  <c r="F58"/>
  <c r="F57"/>
  <c r="F104"/>
  <c r="D37"/>
  <c r="F37" s="1"/>
  <c r="D18"/>
  <c r="F18" s="1"/>
  <c r="F47"/>
  <c r="D46"/>
  <c r="F46" s="1"/>
  <c r="E45" i="5"/>
  <c r="G83" i="12"/>
  <c r="H84"/>
  <c r="D140" i="15" l="1"/>
  <c r="F140" s="1"/>
  <c r="D45" i="7"/>
  <c r="E74" i="5"/>
  <c r="G84" i="12"/>
  <c r="I14"/>
  <c r="I83" l="1"/>
  <c r="D167" i="15"/>
  <c r="F167" s="1"/>
  <c r="F76"/>
</calcChain>
</file>

<file path=xl/sharedStrings.xml><?xml version="1.0" encoding="utf-8"?>
<sst xmlns="http://schemas.openxmlformats.org/spreadsheetml/2006/main" count="633" uniqueCount="477">
  <si>
    <t>Наименование источника</t>
  </si>
  <si>
    <t>Налоги на прибыль, доходы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</si>
  <si>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</si>
  <si>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</si>
  <si>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</si>
  <si>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182 1 01 00000 00 0000 000</t>
  </si>
  <si>
    <t>182 1 06 00000 00 0000 000</t>
  </si>
  <si>
    <t>182 1 06 06000 00 0000 110</t>
  </si>
  <si>
    <t>000 1 11 00000 00 0000 000</t>
  </si>
  <si>
    <t>000 1 14 00000 00 0000 000</t>
  </si>
  <si>
    <t>000 1 11 05000 00 0000 120</t>
  </si>
  <si>
    <t xml:space="preserve">ИТОГО  НАЛОГОВЫХ И НЕНАЛОГОВЫХ ДОХОДОВ </t>
  </si>
  <si>
    <t>ИТОГО ДОХОДОВ</t>
  </si>
  <si>
    <t>Код бюджетной классификации</t>
  </si>
  <si>
    <t xml:space="preserve"> бюджета городского поселения Гаврилов-Ям в соответствии с классификацией доходов </t>
  </si>
  <si>
    <t>182 1 01 02000 01 0000 110</t>
  </si>
  <si>
    <t>Налог на доходы физических лиц:</t>
  </si>
  <si>
    <t>Земельный налог :</t>
  </si>
  <si>
    <t>Безвозмездные поступления от других бюджетов бюджетной системы Российской Федерации:</t>
  </si>
  <si>
    <t xml:space="preserve">000 2 02 00000 00 0000 000 </t>
  </si>
  <si>
    <t>182 1 01 02010 01 0000 110</t>
  </si>
  <si>
    <t>182 1 01 02020 01 0000 110</t>
  </si>
  <si>
    <t>Расходы</t>
  </si>
  <si>
    <t xml:space="preserve">бюджета городского поселения Гаврилов-Ям </t>
  </si>
  <si>
    <t>по разделам и подразделам классификации расходов</t>
  </si>
  <si>
    <t>рублей</t>
  </si>
  <si>
    <t>Код</t>
  </si>
  <si>
    <t>раздела</t>
  </si>
  <si>
    <t>подраздела</t>
  </si>
  <si>
    <t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</si>
  <si>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</si>
  <si>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</si>
  <si>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Другие  общегосударственные 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</si>
  <si>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</si>
  <si>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</si>
  <si>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</si>
  <si>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Другие вопросы в области национальной экономики</t>
  </si>
  <si>
    <t>Жилищно-коммунальное хозяйство</t>
  </si>
  <si>
    <t xml:space="preserve">Жилищное хозяйство </t>
  </si>
  <si>
    <t>Коммунальное хозяйство</t>
  </si>
  <si>
    <t xml:space="preserve">Благоустройство </t>
  </si>
  <si>
    <t xml:space="preserve">Другие вопросы в области жилищно-коммунального хозяйства </t>
  </si>
  <si>
    <t>Образование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</si>
  <si>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</si>
  <si>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</si>
  <si>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</si>
  <si>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</si>
  <si>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Физическая культура и спорт</t>
  </si>
  <si>
    <t>Массовый спорт</t>
  </si>
  <si>
    <t>ИТОГО РАСХОДОВ:</t>
  </si>
  <si>
    <t>дефицит/профицит:</t>
  </si>
  <si>
    <t>Источники</t>
  </si>
  <si>
    <t xml:space="preserve">внутреннего финансирования </t>
  </si>
  <si>
    <t>Наименование</t>
  </si>
  <si>
    <t>874 01 05 00 00 00 0000 000</t>
  </si>
  <si>
    <t>Увеличение остатков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</si>
  <si>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</si>
  <si>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</si>
  <si>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денежных средств  бюджетов поселений</t>
  </si>
  <si>
    <t>ИТОГО источников внутреннего финансирования дефицита бюджета</t>
  </si>
  <si>
    <t>код</t>
  </si>
  <si>
    <t>главного распорядителя средств</t>
  </si>
  <si>
    <t>целевой статьи</t>
  </si>
  <si>
    <t>вида расходов</t>
  </si>
  <si>
    <t>Администрация городского поселения</t>
  </si>
  <si>
    <t>Непрограммные расходы бюджета</t>
  </si>
  <si>
    <t>Муниципальная программа "Защита населения и территории городского поселения Гаврилов-Ям от чрезвычайных ситуаций, обеспечение пожарной безопасности и безопасности людей на водных объектах"</t>
  </si>
  <si>
    <t>Мероприятия по обеспечению безопасности граждан на водных объектах</t>
  </si>
  <si>
    <t>Мероприятия, направленные на возмещение затрат на оказание транспортных услуг населению в городском поселении Гаврилов-Ям</t>
  </si>
  <si>
    <t>Муниципальная программа "Развитие дорожного хозяйства и  транспорта городского поселения Гаврилов-Ям"</t>
  </si>
  <si>
    <t>Муниципальная программа "Экономическое развитие и инновационная экономика городского поселения Гаврилов-Ям"</t>
  </si>
  <si>
    <t>Муниципальная программа « Обеспечение доступным и комфортным жильём населения городского поселения Гаврилов-Ям»</t>
  </si>
  <si>
    <t>Муниципальная программа "Развитие физической культуры и спорта в городском поселении Гаврилов-Ям"</t>
  </si>
  <si>
    <t xml:space="preserve">Мероприятия, направленные на проведение общегородских праздников городского поселения Гаврилов-Ям </t>
  </si>
  <si>
    <t>Налоги на товары(работы, услуги) реализуемые на территории Российской Федерации</t>
  </si>
  <si>
    <t>Акцизы по подакцизным товарам(продукции), производимым на территории Российской Федерации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</si>
  <si>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</si>
  <si>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</si>
  <si>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</si>
  <si>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</si>
  <si>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</si>
  <si>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</si>
  <si>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</si>
  <si>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Вид расходов</t>
  </si>
  <si>
    <t>Код целевой статьи</t>
  </si>
  <si>
    <t>Итого расходов</t>
  </si>
  <si>
    <t>100 1 03 02000 01 0000 110</t>
  </si>
  <si>
    <t>Доходы от уплаты акцизов на дизельное топливо,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</si>
  <si>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</si>
  <si>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100 1 03 02250 01 0000 110</t>
  </si>
  <si>
    <t>100 1 03 02260 01 0000 110</t>
  </si>
  <si>
    <t>182 1 01 02030 01 0000 110</t>
  </si>
  <si>
    <t>Ведомственная целевая программа "Организация деятельности МУ "Управление городского хозяйства"</t>
  </si>
  <si>
    <t>Муниципальная программа "Развитие культуры в городском поселении Гаврилов-Ям"</t>
  </si>
  <si>
    <t>Обеспечение деятельности МУ " Управление городского хозяйства"</t>
  </si>
  <si>
    <t>Обеспечение деятельности МУ "Центр развития и поддержки предпринимательства "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</si>
  <si>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</si>
  <si>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</si>
  <si>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182 1 06 06043 13 0000 110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</si>
  <si>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</si>
  <si>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</si>
  <si>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</si>
  <si>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   -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</si>
  <si>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городских поселений(за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</si>
  <si>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874 1 11 09045 13 0000 120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</si>
  <si>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</si>
  <si>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Дотации бюджетам городских поселений на выравнивание бюджетной обеспеченности </t>
  </si>
  <si>
    <t xml:space="preserve">Мероприятия по содержанию и ремонту муниципального имущества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</si>
  <si>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</si>
  <si>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</si>
  <si>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874 1 11 05013 13 0000 120</t>
  </si>
  <si>
    <t xml:space="preserve">000 1 13 00000 00 0000 000 </t>
  </si>
  <si>
    <t>Доходы, поступающие в порядке возмещения расходов, понесенных в связи с эксплуатацией имущества городских поселений</t>
  </si>
  <si>
    <t>Прочие доходы от компенсации затрат бюджетов городских поселений</t>
  </si>
  <si>
    <t>50.0.00.15010</t>
  </si>
  <si>
    <t>50.0.00.00000</t>
  </si>
  <si>
    <t>50.0.00.15080</t>
  </si>
  <si>
    <t xml:space="preserve">Содержание Главы муниципального образования </t>
  </si>
  <si>
    <t xml:space="preserve">Расходы на содержание центрального аппарата </t>
  </si>
  <si>
    <t>50.0.00.15030</t>
  </si>
  <si>
    <t xml:space="preserve">Расходы на оплату информационных услуг </t>
  </si>
  <si>
    <t>50.0.00.15140</t>
  </si>
  <si>
    <t>50.0.00.15170</t>
  </si>
  <si>
    <t>50.0.00.15180</t>
  </si>
  <si>
    <t>10.1.00.00000</t>
  </si>
  <si>
    <t>10.1.01.15220</t>
  </si>
  <si>
    <t xml:space="preserve">Мероприятия по обеспечению пожарной безопасности </t>
  </si>
  <si>
    <t>Предупреждение пожаров и профилактика пожарной безопасности</t>
  </si>
  <si>
    <t>10.1.01.00000</t>
  </si>
  <si>
    <t>24.0.00.00000</t>
  </si>
  <si>
    <t>24.2.00.00000</t>
  </si>
  <si>
    <t>Обеспечение финансирования затрат по пассажирским перевозкам</t>
  </si>
  <si>
    <t xml:space="preserve">Субсидия организациям автомобильного транспорта на возмещение затрат по пассажирским перевозкам  </t>
  </si>
  <si>
    <t>15.0.00.00000</t>
  </si>
  <si>
    <t>15.1.00.00000</t>
  </si>
  <si>
    <t>15.1.01.00000</t>
  </si>
  <si>
    <t>Обеспечение выполнения мероприятий МЦП по поддержке и развитию малого и среднего предпринимательства</t>
  </si>
  <si>
    <t>Функционирование  МУ "Центр развития и поддержки предпринимательства"</t>
  </si>
  <si>
    <t>05.0.00.00000</t>
  </si>
  <si>
    <t>05.3.00.00000</t>
  </si>
  <si>
    <t>05.3.01.00000</t>
  </si>
  <si>
    <t>Обеспечение мероприятий по переселению граждан из аварийного жилищного фонда в многоквартирные дома</t>
  </si>
  <si>
    <t>14.0.00.00000</t>
  </si>
  <si>
    <t>Содержание и ремонт  муниципального имущества</t>
  </si>
  <si>
    <t>Расходы на мероприятия по  ремонту и содержанию муниципального имущества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</si>
  <si>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</t>
  </si>
  <si>
    <t>14.6.00.00000</t>
  </si>
  <si>
    <t>10.2.00.00000</t>
  </si>
  <si>
    <t>Обеспечение безопасности граждан на водных объектах</t>
  </si>
  <si>
    <t>10.2.04.15210</t>
  </si>
  <si>
    <t xml:space="preserve">Мероприятия по предупреждению чрезвычайных ситуация на водных объектах </t>
  </si>
  <si>
    <t>24.2.03.00000</t>
  </si>
  <si>
    <t>24.2.03.15250</t>
  </si>
  <si>
    <t>15.2.00.00000</t>
  </si>
  <si>
    <t>15.2.01.00000</t>
  </si>
  <si>
    <t>15.2.01.15280</t>
  </si>
  <si>
    <t>14.6.06.00000</t>
  </si>
  <si>
    <t>14.6.06.15120</t>
  </si>
  <si>
    <t>14.6.06.15580</t>
  </si>
  <si>
    <t>02.0.00.00000</t>
  </si>
  <si>
    <t>02.1.01.00000</t>
  </si>
  <si>
    <t>02.1.00.00000</t>
  </si>
  <si>
    <t>Муниципальная целевая программа "Молодежная политика городского поселения Гаврилов-Ям "</t>
  </si>
  <si>
    <t>Создание условий для патриотического воспитания молодежи и роста ее социально-общественной активности</t>
  </si>
  <si>
    <t>Расходы на реализацию мероприятий</t>
  </si>
  <si>
    <t>02.1.01.15320</t>
  </si>
  <si>
    <t>Создание условий для самореализации личности в художественном творчестве</t>
  </si>
  <si>
    <t>02.1.02.00000</t>
  </si>
  <si>
    <t>02.1.02.15320</t>
  </si>
  <si>
    <t>11.0.00.00000</t>
  </si>
  <si>
    <t>11.1.01.00000</t>
  </si>
  <si>
    <t>11.1.01.15290</t>
  </si>
  <si>
    <t>11.2.00.00000</t>
  </si>
  <si>
    <t>11.1.00.00000</t>
  </si>
  <si>
    <t>Предоставление комплекса культурных услуг жителям</t>
  </si>
  <si>
    <t>11.2.02.00000</t>
  </si>
  <si>
    <t>Организация массовых общегородских мероприятий</t>
  </si>
  <si>
    <t>11.2.02.15310</t>
  </si>
  <si>
    <t xml:space="preserve">Проведение мероприятий, посвященных праздничным дням, дням воинской славы и памятным датам </t>
  </si>
  <si>
    <t>50.0.00.15350</t>
  </si>
  <si>
    <t>05.1.00.00000</t>
  </si>
  <si>
    <t>05.1.01.00000</t>
  </si>
  <si>
    <t>Муниципальная целевая программа «Обеспечение жильем молодых семей городского поселения Гаврилов-Ям »</t>
  </si>
  <si>
    <t>05.2.00.00000</t>
  </si>
  <si>
    <t>05.2.01.00000</t>
  </si>
  <si>
    <t xml:space="preserve">Расходы на социальную поддержку жителей городского поселения Гаврилов-Ям в сфере ипотечного жилищного кредитования </t>
  </si>
  <si>
    <t>05.2.01.15500</t>
  </si>
  <si>
    <t>Муниципальная целевая программа "Развитие физической культуры и спорта в городском поселении Гаврилов-Ям "</t>
  </si>
  <si>
    <t>13.0.00.00000</t>
  </si>
  <si>
    <t>13.1.01.00000</t>
  </si>
  <si>
    <t>13.1.00.00000</t>
  </si>
  <si>
    <t xml:space="preserve">Расходы в области физической культуры и спорта </t>
  </si>
  <si>
    <t>13.1.01.15330</t>
  </si>
  <si>
    <t>Поддержка спортивных традиций</t>
  </si>
  <si>
    <t>13.1.02.00000</t>
  </si>
  <si>
    <t>13.1.02.15330</t>
  </si>
  <si>
    <t>Муниципальная целевая программа "Развитие дорожного хозяйства городского поселения Гаврилов-Ям "</t>
  </si>
  <si>
    <t>24.1.00.00000</t>
  </si>
  <si>
    <t>24.1.01.00000</t>
  </si>
  <si>
    <t>Улучшение транспортно-эксплуатационного состояния дорог для безопасности движения</t>
  </si>
  <si>
    <t xml:space="preserve">Расходы на финансирование дорожного хозяйства </t>
  </si>
  <si>
    <t>24.1.01.15460</t>
  </si>
  <si>
    <t>Муниципальная целевая программа "Благоустройство городского поселения Гаврилов-Ям "</t>
  </si>
  <si>
    <t>14.2.00.00000</t>
  </si>
  <si>
    <t>14.2.01.00000</t>
  </si>
  <si>
    <t>14.2.01.15610</t>
  </si>
  <si>
    <t>Прочие мероприятия по благоустройству</t>
  </si>
  <si>
    <t>14.2.02.00000</t>
  </si>
  <si>
    <t>Совершенствование системы комплексного благоустройства городского поселения</t>
  </si>
  <si>
    <t>14.2.02.15360</t>
  </si>
  <si>
    <t>Расходы на уличное освещение</t>
  </si>
  <si>
    <t>14.1.00.00000</t>
  </si>
  <si>
    <t>14.1.01.15700</t>
  </si>
  <si>
    <t>14.1.01.00000</t>
  </si>
  <si>
    <t>Обеспечение осуществления  муниципальных функций в области жилищно-коммунального хозяйства и благоустройства</t>
  </si>
  <si>
    <t>24.1.02.00000</t>
  </si>
  <si>
    <t>24.1.02.15460</t>
  </si>
  <si>
    <t xml:space="preserve">Прочие  общегосударственные расходы </t>
  </si>
  <si>
    <t xml:space="preserve">Финансовое обеспечение  передаваемых полномочий </t>
  </si>
  <si>
    <t xml:space="preserve">Доплаты к пенсиям за выслугу лет гражданам, замещавшим должности муниципальной службы </t>
  </si>
  <si>
    <t>Дефицит(профицит)</t>
  </si>
  <si>
    <t>Доходы от уплаты акцизов на моторные масла для дизельных и (или) карбюраторных (инжекторных) двигателей  подлежащие распределению 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</si>
  <si>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</si>
  <si>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</si>
  <si>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Итого по программным расходам</t>
  </si>
  <si>
    <t>Муниципальная адресная программа "По переселению граждан из аварийного жилищного фонда городского поселения Гаврилов-Ям"</t>
  </si>
  <si>
    <t>10.0.00.0000</t>
  </si>
  <si>
    <t>Предоставление молодым семьям  социальных выплат на приобретение (строительство) жилья</t>
  </si>
  <si>
    <t>Повышение уровня внешнего благоустройства и санитарного  состояния городского поселения, создание условий для отдыха жителей  поселения</t>
  </si>
  <si>
    <t>Содержание Главы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</si>
  <si>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общегосударственные расходы -расходы на оплату информационных услуг (Закупка товаров, работ и услуг для государственных (муниципальных) нужд)</t>
  </si>
  <si>
    <t>Прочие  общегосударственные расходы (Закупка товаров, работ и услуг для государственных (муниципальных) нужд)</t>
  </si>
  <si>
    <t>Финансовое обеспечение  передаваемых полномочий (Межбюджетные трансферты)</t>
  </si>
  <si>
    <t>Финансовое обеспечение  передаваемых полномочий(Межбюджетные трансферты)</t>
  </si>
  <si>
    <t>Обеспечение деятельности МУ "Центр развития и поддержки предпринимательства "(Предоставление субсидий бюджетным, автономным учреждениям и иным некоммерческим организациям)</t>
  </si>
  <si>
    <t>Доплаты к пенсиям за выслугу лет гражданам, замещавшим должности муниципальной службы (Социальное обеспечение и иные выплаты населению)</t>
  </si>
  <si>
    <t>Обеспечение деятельности МУ " Управление городского хозяйства"(Закупка товаров, работ и услуг для государственных (муниципальных) нужд)</t>
  </si>
  <si>
    <t>Обеспечение деятельности МУ " Управление городского хозяйства"(Расходы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</si>
  <si>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Функционирование  местных администраций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</si>
  <si>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Субсидия организациям автомобильного транспорта на возмещение затрат по пассажирским перевозкам в рамках МП "Развитие дорожного хозяйства и  транспорта городского поселения Гаврилов-Ям"  (Иные бюджетные ассигнования)</t>
  </si>
  <si>
    <t>Мероприятия по капитальному ремонту многоквартирных домов в части жилых и нежилых помещений , находящихся в муниципальной собственности в рамках МП "Развитие объектов инфраструктуры городского поселения Гаврилов-Ям "(Закупка товаров, работ и услуг для государственных (муниципальных) нужд)</t>
  </si>
  <si>
    <t>Проведение мероприятий, посвященных праздничным дням, дням воинской славы и памятным датам в рамках МП "Развитие культуры в городском поселении Гаврилов-Ям"(Закупка товаров, работ и услуг для государственных (муниципальных) нужд)</t>
  </si>
  <si>
    <t>Муниципальная целевая программа "Обеспечение первичных мер противопожарной безопасности на территории городского поселения Гаврилов-Ям "</t>
  </si>
  <si>
    <t>Прочие мероприятия по благоустройству в рамках МП "Благоустройство городского поселения Гаврилов-Ям "(Закупка товаров, работ и услуг для государственных (муниципальных) нужд)</t>
  </si>
  <si>
    <t>Расходы на финансирование дорожного хозяйства в рамках МП 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</si>
  <si>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Расходы на финансирование дорожного хозяйства в рамках МП"Развитие дорожного хозяйства и  транспорта городского поселения Гаврилов-Ям" (Закупка товаров, работ и услуг для государственных (муниципальных) нужд)</t>
  </si>
  <si>
    <t>Расходы в области физической культуры и спорта в рамках МЦП "Развитие физической культуры и спорта в городском поселении Гаврилов-Ям " (Закупка товаров, работ и услуг для государственных (муниципальных) нужд)</t>
  </si>
  <si>
    <t>Расходы на уличное освещение в рамках МП "Благоустройство городского поселения Гаврилов-Ям "(Закупка товаров, работ и услуг для государственных (муниципальных) нужд)</t>
  </si>
  <si>
    <t>Расходы на мероприятия по  ремонту и содержанию муниципального имущества в рамках МП "Развитие объектов инфраструктуры городского поселения Гаврилов-Ям " (Закупка товаров, работ и услуг для государственных (муниципальных) нужд)</t>
  </si>
  <si>
    <t>Расходы на реализацию мероприятий в рамках МЦП "Молодежная политика городского поселения Гаврилов-Ям " (Закупка товаров, работ и услуг для государственных (муниципальных) нужд)</t>
  </si>
  <si>
    <t>Обеспечение деятельности МУ " Управление городского хозяйства" (Иные бюджетные ассигнования)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</si>
  <si>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</si>
  <si>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 бюджетам городских поселений</t>
  </si>
  <si>
    <t>Расходы на финансирование дорожного хозяйства за счет средств областного бюджета</t>
  </si>
  <si>
    <t>Обеспечение сохранности сети дорог общего пользования ,выполнение работ по содержанию и ремонту в целях доведения их состояния  до нормативных требований</t>
  </si>
  <si>
    <t>Расходы на финансирование дорожного хозяйства за счет средств областного бюджета (Закупка товаров, работ и услуг для государственных (муниципальных) нужд)</t>
  </si>
  <si>
    <t>Предоставление гражданам субсидий на приобретение (строительство) жилья при условии привлечения ипотечного кредита и на возмещение аннуитетных платежей по ипотечному кредиту</t>
  </si>
  <si>
    <t>Расходы на социальную поддержку жителей городского поселения Гаврилов-Ям в сфере ипотечного жилищного кредитования в рамках МЦП «Поддержка граждан в сфере ипотечного кредитования на территории городского поселения Гаврилов-Ям »(Социальное обеспечение и иные выплаты населению)</t>
  </si>
  <si>
    <t>Приложение 1</t>
  </si>
  <si>
    <t xml:space="preserve">                           Приложение 5</t>
  </si>
  <si>
    <t xml:space="preserve">                                                                                                        Приложение 4</t>
  </si>
  <si>
    <t xml:space="preserve">                                                                                                                                    Приложение 3</t>
  </si>
  <si>
    <t>план</t>
  </si>
  <si>
    <t>факт</t>
  </si>
  <si>
    <t>% исполнения</t>
  </si>
  <si>
    <t xml:space="preserve"> НДФЛ с доходов, полученных физическими лицами в соответствии со статьей 228 НК РФ</t>
  </si>
  <si>
    <t>Муниципальная целевая программа «Поддержка граждан в сфере ипотечного кредитования на территории городского поселения Гаврилов-Ям»</t>
  </si>
  <si>
    <t>Муниципальная программа "Развитие объектов инфраструктуры городского поселения Гаврилов-Ям"</t>
  </si>
  <si>
    <t xml:space="preserve">Резервный фонд администрации городского поселения </t>
  </si>
  <si>
    <t>Ведомственная целевая программа «Организация деятельности и развития учреждения инфраструктуры поддержки субъектов малого и среднего предпринимательства городского поселения Гаврилов-Ям»</t>
  </si>
  <si>
    <t>Доходы</t>
  </si>
  <si>
    <t>% испол.</t>
  </si>
  <si>
    <t xml:space="preserve">% </t>
  </si>
  <si>
    <t>% исполн.</t>
  </si>
  <si>
    <t>Расходы на обеспечение мероприятий по переселению граждан из аварийного жилищного фонда за счет средств местного бюджета в рамках МАП "По переселению граждан из аварийного жилищного фонда городского поселения Гаврилов-Ям"(Капитальные вложения в объекты недвижимого имущества государственной (муниципальной) собственности)</t>
  </si>
  <si>
    <t>Прочие  общегосударственные расходы (Иные бюджетные ассигнования)</t>
  </si>
  <si>
    <t>Резервный фонд администрации городского поселения  (Закупка товаров, работ и услуг для государственных (муниципальных) нужд)</t>
  </si>
  <si>
    <t>Функционирование  местных администраций (Иные бюджетные ассигнования)</t>
  </si>
  <si>
    <t>Обеспечение деятельности МУК "Дом культуры" в рамках МП "Развитие культуры в городском поселении Гаврилов-Ям" (Предоставление субсидий бюджетным, автономным учреждениям и иным некоммерческим организациям)</t>
  </si>
  <si>
    <t xml:space="preserve">Расходы на обеспечение мероприятий по переселению граждан из аварийного жилищного фонда за счет средств местного бюджета </t>
  </si>
  <si>
    <t>100 1 03 02240 01 0000 110</t>
  </si>
  <si>
    <t>Муниципальная программа "Молодежная политика городского поселения Гаврилов-Ям"</t>
  </si>
  <si>
    <t>Создание условий для спортивно-массовой работы с населением</t>
  </si>
  <si>
    <t>Муниципальная целевая программа "Поддержка и развитие малого и среднего предпринимательства моногорода Гаврилов-Ям Ярославской области "</t>
  </si>
  <si>
    <t>Изменение остатков средств на счетах по учету средств бюджета</t>
  </si>
  <si>
    <t>874 01 05 02 01 13 0000 510</t>
  </si>
  <si>
    <t>874 01 05 02 01 13 0000 610</t>
  </si>
  <si>
    <t>000 01 05 00 00 00 0000 500</t>
  </si>
  <si>
    <t>000 01 05 00 00 00 0000 600</t>
  </si>
  <si>
    <t>Расходы на финансирование контрольно-счетного  органа</t>
  </si>
  <si>
    <t>50.0.00.15040</t>
  </si>
  <si>
    <t>Расходы на финансирование контрольно-счетного  органа (Межбюджетные трансферты)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</si>
  <si>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</si>
  <si>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Резервный фонд администрации городского поселения (Социальное обеспечение и иные выплаты населению)</t>
  </si>
  <si>
    <t>Мероприятия по обеспечению пожарной безопасности в рамках МЦП "Обеспечение первичных мер противопожарной безопасности на территории городского поселения Гаврилов-Ям "(Закупка товаров, работ и услуг для государственных (муниципальных) нужд)</t>
  </si>
  <si>
    <t xml:space="preserve">Прочие доходы от оказания платных услуг(работ) получателями средств бюджетов поселений </t>
  </si>
  <si>
    <t>Расходы в области физической культуры и спорта в рамках МЦП"Развитие физической культуры и спорта в городском поселении Гаврилов-Ям "(Закупка товаров, работ и услуг для государственных (муниципальных) нужд)</t>
  </si>
  <si>
    <t>Дорожное хозяйство (дорожные фонды)</t>
  </si>
  <si>
    <t xml:space="preserve">Молодежная политика </t>
  </si>
  <si>
    <t>852 2 02 15001 13 0000 151</t>
  </si>
  <si>
    <t>874 2 02 20041 13 0000 151</t>
  </si>
  <si>
    <t>000 2 02 20041 00 0000 151</t>
  </si>
  <si>
    <t xml:space="preserve">874 2 02 20302 13 0000 151 </t>
  </si>
  <si>
    <t xml:space="preserve">000 2 02 20302 00 0000 151 </t>
  </si>
  <si>
    <t>000 2 02 29999 13 0000 151</t>
  </si>
  <si>
    <t>Муниципальная программа "Развитие муниципальной службы в  городском поселении Гаврилов-Ям"</t>
  </si>
  <si>
    <t>Муниципальная целевая программа "Развитие муниципальной службы в  городском поселении Гаврилов-Ям "</t>
  </si>
  <si>
    <t>21.0.00.00000</t>
  </si>
  <si>
    <t>21.1.00.00000</t>
  </si>
  <si>
    <t>21.1.01.00000</t>
  </si>
  <si>
    <t>Расходы на повышение профессиональной компетентности муниципальных служащих, создание условий для их результативной профессиональной служебной деятельности и должностного роста</t>
  </si>
  <si>
    <t>Расходы на профессиональное  развитие муниципальной службы</t>
  </si>
  <si>
    <t>Расходы, связанные с деятельностью органов местного самоуправления</t>
  </si>
  <si>
    <t>21.1.01.15150</t>
  </si>
  <si>
    <t>21.1.01.15160</t>
  </si>
  <si>
    <t>Расходы на профессиональное  развитие муниципальной службы (Закупка товаров, работ и услуг для государственных (муниципальных) нужд)</t>
  </si>
  <si>
    <t>Расходы, связанные с деятельностью органов местного самоуправления (Закупка товаров, работ и услуг для государственных (муниципальных) нужд)</t>
  </si>
  <si>
    <t>Мероприятия по обеспечению безопасности граждан на водных объектах(Закупка товаров, работ и услуг для государственных (муниципальных) нужд)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</si>
  <si>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городских  поселениях (за исключением автомобильных дорог федерального значения)</t>
  </si>
  <si>
    <t>Субсидии бюджетам муниципальных образований на обеспечение мероприятий по переселению граждан из аварийного жилищного фонда за счет средств бюджетов</t>
  </si>
  <si>
    <t>Безвозмездные поступления</t>
  </si>
  <si>
    <t xml:space="preserve">000 2 00 00000 00 0000 000 </t>
  </si>
  <si>
    <t xml:space="preserve">Расходы по ведомственной структуре расходов бюджета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</si>
  <si>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</si>
  <si>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874 1 14 06013 13 0000 430</t>
  </si>
  <si>
    <t>05.2.01.71230</t>
  </si>
  <si>
    <t>10.2.02.15210</t>
  </si>
  <si>
    <t>10.2.02.00000</t>
  </si>
  <si>
    <t>Субсидия на 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кредитования"(Социальное обеспечение и иные выплаты населению)</t>
  </si>
  <si>
    <t>000 2 02 20000 00 0000 151</t>
  </si>
  <si>
    <t>Обеспечение мероприятий по переселению граждан из аварийного жилищного фонда на  приобретение жилых помещений, площадь которых больше площади занимаемых  помещений, за счет средств местного бюджета</t>
  </si>
  <si>
    <t>05.3.01.15590</t>
  </si>
  <si>
    <t>Обеспечение мероприятий по переселению граждан из аварийного жилищного фонда на  приобретение жилых помещений, площадь которых больше площади занимаемых  помещений, за счет средств местного бюджета(Капитальные вложения в объекты недвижимого имущества государственной (муниципальной) собственности)</t>
  </si>
  <si>
    <t>Ведомственная целевая программа «Развитие учреждения культуры в городском поселении Гаврилов-Ям на современном этапе хозяйствования с целью предоставления комплекса культурных услуг  жителям поселения»</t>
  </si>
  <si>
    <t>Обеспечение деятельности МУК "Дом культуры" в рамках ведомственной целевой программы «Развитие учреждения культуры в городском поселении Гаврилов-Ям на современном этапе хозяйствования с целью предоставления комплекса культурных услуг  жителям поселения»</t>
  </si>
  <si>
    <t>874 2 02 29999 13 2038 151</t>
  </si>
  <si>
    <t>Субсидия на повышение оплаты труда работникам муниципальных учреждений в сфере культуры</t>
  </si>
  <si>
    <t>Расходы на капитальный ремонт и ремонт дорожных объектов муниципальной собственности  за счет средств областного бюджета</t>
  </si>
  <si>
    <t>Расходы на капитальный ремонт и ремонт дорожных объектов муниципальной собственности за счет средств поселений</t>
  </si>
  <si>
    <t>Муниципальная программа «Формирование современной городской среды  городского поселения Гаврилов-Ям»</t>
  </si>
  <si>
    <t>39.0.00.00000</t>
  </si>
  <si>
    <t>Муниципальная целевая программа «Формирование современной городской среды  городского поселения Гаврилов-Ям»</t>
  </si>
  <si>
    <t>39.1.00.00000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</si>
  <si>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</si>
  <si>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</si>
  <si>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Расходы на поддержку деятельности народной дружины</t>
  </si>
  <si>
    <t>50.0.00.15190</t>
  </si>
  <si>
    <t>Расходы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</si>
  <si>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Расходы на поддержку деятельности народной дружины (Закупка товаров, работ и услуг для обеспечения государственных (муниципальных) нужд)</t>
  </si>
  <si>
    <t>Расходы на капитальный ремонт и ремонт дорожных объектов муниципальной собственности (Закупка товаров, работ и услуг для обеспечения государственных (муниципальных) нужд)</t>
  </si>
  <si>
    <t>Расходы на капитальный ремонт и ремонт дорожных объектов муниципальной собственности за счет средств поселений (Закупка товаров, работ и услуг для обеспечения государственных (муниципальных) нужд)</t>
  </si>
  <si>
    <t>Расходы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бюджета(Капитальные вложения в объекты государственной (муниципальной) собственности)</t>
  </si>
  <si>
    <t>Расходы на реализацию мероприятий инициативного бюджетирования на территории Ярославской области (поддержка местных инициатив)(Закупка товаров, работ и услуг для обеспечения государственных (муниципальных) нужд)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</si>
  <si>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поселения(Закупка товаров, работ и услуг для обеспечения государственных (муниципальных) нужд)</t>
  </si>
  <si>
    <t>874 2 02 29999 13 2032 151</t>
  </si>
  <si>
    <t>Доходы от перечисления части прибыли, остающейся после уплаты налогов  и иных обязательных платежей муниципальных унитарных предприятий, созданных городскими поселениями</t>
  </si>
  <si>
    <t>874 1 11 07015 13 0000 120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</si>
  <si>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</si>
  <si>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874 1 14 02053 13 0000 440</t>
  </si>
  <si>
    <t>Функционирование  местных администраций(Социальное обеспечение и иные выплаты населению)</t>
  </si>
  <si>
    <t>Функционирование  местных администраций (Закупка товаров, работ и услуг для государственных (муниципальных) нужд)</t>
  </si>
  <si>
    <t>Субсидия на повышение оплаты труда работникам муниципальных учреждений в сфере культуры (Предоставление субсидий бюджетным, автономным учреждениям и иным некоммерческим организациям)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</si>
  <si>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</si>
  <si>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</si>
  <si>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</si>
  <si>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</si>
  <si>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Субсидии бюджетам бюджетной системы Российской Федерации (межбюджетные субсидии)</t>
  </si>
  <si>
    <t>Приложение 2</t>
  </si>
  <si>
    <t>874 1 11 05025 13 0000 120</t>
  </si>
  <si>
    <t xml:space="preserve">  -доходы от сдачи в аренду имущества, составляющего казну городских поселений (за исключением земельных участков)</t>
  </si>
  <si>
    <t>874 1 11 05075 13 0000 120</t>
  </si>
  <si>
    <t>Штрафы, санкции, возмещение ущерба</t>
  </si>
  <si>
    <t>000 1 16 00000 00 0000 000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</si>
  <si>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
</t>
  </si>
  <si>
    <t>874 1 16 33050 13 0000 140</t>
  </si>
  <si>
    <t>Субсидии бюджетам на реализацию мероприятий по обеспечению жильем молодых семей</t>
  </si>
  <si>
    <t xml:space="preserve">000 2 02 25497 00 0000 151 </t>
  </si>
  <si>
    <t>Субсидии бюджетам городских поселений на реализацию мероприятий по обеспечению жильем молодых семей</t>
  </si>
  <si>
    <t xml:space="preserve">874 2 02 25497 13 0000 151 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</si>
  <si>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</si>
  <si>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000 2 02 25555 00 0000 151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</si>
  <si>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</si>
  <si>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874 2 02 25555 13 0000 151</t>
  </si>
  <si>
    <t>Субсидии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</si>
  <si>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874 2 02 29999 13 2005 151</t>
  </si>
  <si>
    <t>Прочие безвозмездные поступления</t>
  </si>
  <si>
    <t>Прочие безвозмездные поступления   в бюджеты городских поселений</t>
  </si>
  <si>
    <t>874 2 07 05030 13 0000 180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</si>
  <si>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</si>
  <si>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949 1 16 51040 02 0000 140</t>
  </si>
  <si>
    <t>Расходы на реализацию мероприятий по обеспечению жильем молодых семей</t>
  </si>
  <si>
    <t>05.1.01.R4970</t>
  </si>
  <si>
    <t>Расходы на социальную поддержку жителей городского поселения Гаврилов-Ям в сфере ипотечного кредитования</t>
  </si>
  <si>
    <t>Расходы на повышение оплаты труда работников муниципальных учреждений в сфере культуры</t>
  </si>
  <si>
    <t>11.1.01.75900</t>
  </si>
  <si>
    <t>Субсидия некоммерческим физкультурно-спортивным организациям</t>
  </si>
  <si>
    <t>13.2.03.153340</t>
  </si>
  <si>
    <t>Мероприятия, направленные на развитие отрасли физической культуры и спорта</t>
  </si>
  <si>
    <t>13.2.00.00000</t>
  </si>
  <si>
    <t>24.1.02.72440</t>
  </si>
  <si>
    <t>24.1.02.75620</t>
  </si>
  <si>
    <t>24.1.02.12440</t>
  </si>
  <si>
    <t>24.1.02.15620</t>
  </si>
  <si>
    <t>Расходы на финансирование мероприятий по формированию современной городской среды за  счёт средств поселения</t>
  </si>
  <si>
    <t>39.1.01.L5550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</si>
  <si>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в общей массе МКД, расположенных на территории городского поселения Гаврилов-Ям</t>
  </si>
  <si>
    <t>39.1.01.00000</t>
  </si>
  <si>
    <t>39.1.02.00000</t>
  </si>
  <si>
    <t>39.1.02.L5550</t>
  </si>
  <si>
    <t>39.1.01.75350</t>
  </si>
  <si>
    <t>05.3.01.90050</t>
  </si>
  <si>
    <t>05.3.01.19602</t>
  </si>
  <si>
    <t>11.1.02.75900</t>
  </si>
  <si>
    <t>Субсидия некоммерческим физкультурно-спортивным организациям (Предоставление субсидий бюджетным, автономным учреждениям и иным некоммерческим организациям)</t>
  </si>
  <si>
    <t>Расходы на финансирование мероприятий по формированию современной городской среды за  счёт средств поселения(Закупка товаров, работ и услуг для обеспечения государственных (муниципальных) нужд)</t>
  </si>
  <si>
    <t>39.1.01.15351</t>
  </si>
  <si>
    <t>Расходы на реализацию мероприятий по обеспечению жильем молодых семей (Социальное обеспечение и иные выплаты населению)</t>
  </si>
  <si>
    <t>Расходы на ремонт автомобильных дорог общего пользования местного значения и улично-дорожной сети  за счет средств поселений</t>
  </si>
  <si>
    <t>Расходы на ремонт автомобильных дорог общего пользования местного значения и улично-дорожной сети  за счет средств поселенийЗакупка товаров, работ и услуг для обеспечения государственных (муниципальных) нужд)</t>
  </si>
  <si>
    <t xml:space="preserve">Культура, кинематография </t>
  </si>
  <si>
    <t>Другие вопросы в области культуры, кинематографии</t>
  </si>
  <si>
    <t xml:space="preserve">    -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</si>
  <si>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</si>
  <si>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874 1 14 02053 13 0000 410</t>
  </si>
  <si>
    <t>Прочие дотации</t>
  </si>
  <si>
    <t>852 2 02 19999 00 0000 151</t>
  </si>
  <si>
    <t>Прочие дотации бюджетам городских поселений</t>
  </si>
  <si>
    <t>852 2 02 19999 13 0000 151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</si>
  <si>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</si>
  <si>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852 2 02 19999 13 1003 151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</si>
  <si>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</si>
  <si>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000 2 02 25527 00 0000 151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</si>
  <si>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</si>
  <si>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 xml:space="preserve">874 2 19 60010 13 0000 151 </t>
  </si>
  <si>
    <t xml:space="preserve">000 2 19 00000 13 0000 151 </t>
  </si>
  <si>
    <t xml:space="preserve">Расходы на мероприятия по развитию малого и среднего предпринимательства </t>
  </si>
  <si>
    <t>15.1.01.R5270</t>
  </si>
  <si>
    <t>Расходы на мероприятия по развитию малого и среднего предпринимательства (Иные бюджетные ассигнования)</t>
  </si>
  <si>
    <t>000 01 03 00 00 00 0000 000</t>
  </si>
  <si>
    <t>Бюджетные кредиты  от других бюджетов бюджетной системы Российской Федерации</t>
  </si>
  <si>
    <t>874 01 03 01 00 13 4620 710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</si>
  <si>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</si>
  <si>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 xml:space="preserve">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</si>
  <si>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</si>
  <si>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</si>
  <si>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 поселений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</si>
  <si>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</si>
  <si>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Доходы от оказания платных услуг (работ) и компенсации затрат государства</t>
  </si>
  <si>
    <t>бюджетов Российской Федерации за 2018 год</t>
  </si>
  <si>
    <t>100 1 03 00000 00 0000 000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</si>
  <si>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</si>
  <si>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874 1 13 01995 13 0000 130</t>
  </si>
  <si>
    <t>874 1 13 02065 13 0000 130</t>
  </si>
  <si>
    <t>874 1 13 02995 13 0000 130</t>
  </si>
  <si>
    <t>874 2 02 25527 13 0000 151</t>
  </si>
  <si>
    <t>000 2 07 00000 00 0000 000</t>
  </si>
  <si>
    <t xml:space="preserve">000 2 19 00000 00 0000 000 </t>
  </si>
  <si>
    <t>Расходы бюджета городского поселения Гаврилов-Ям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2018 год</t>
  </si>
  <si>
    <t>39.1.01.15550</t>
  </si>
  <si>
    <t>Повышение уровня комфортности проживания населения горродского поселения Гаврилов-Ям путем увеличения количествва благоустроенных муниципальных территорий общего пользования</t>
  </si>
  <si>
    <t>39.1.02.15550</t>
  </si>
  <si>
    <t>50.0.00.15060</t>
  </si>
  <si>
    <t xml:space="preserve">Процентные платежи по муниципальному долгу </t>
  </si>
  <si>
    <t>Обслуживание государственного (муниципального) долга</t>
  </si>
  <si>
    <t>Процентные платежи по муниципальному долгу (Обслуживание государственного (муниципального) долга)</t>
  </si>
  <si>
    <t>Расходы на финансирование мероприятий по формированию современной городской среды за  счёт средств поселения (Закупка товаров, работ и услуг для государственных (муниципальных) нужд)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</si>
  <si>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</si>
  <si>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</si>
  <si>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Погашение бюджетами городских поселений кредитов от других бюджетов бюджетной системы Российской Федерации в валюте  Российской Федерации</t>
  </si>
  <si>
    <t>874 01 03 01 00 13 4620 810</t>
  </si>
  <si>
    <t>дефицита бюджета городского поселения Гаврилов-Ям  за 2018 год</t>
  </si>
  <si>
    <t>городского поселения Гаврилов-Ям за 2018 год</t>
  </si>
  <si>
    <t xml:space="preserve">                                                                                                                                    </t>
  </si>
  <si>
    <t xml:space="preserve"> к  Решению Муниципального Совета</t>
  </si>
  <si>
    <t xml:space="preserve"> от ________  №_______</t>
  </si>
  <si>
    <t>городского поселения Гаврилов-Ям</t>
  </si>
  <si>
    <t xml:space="preserve">Защита населения и территории от чрезвычайных ситуаций природного и техногенного характера, гражданская оборона
</t>
  </si>
</sst>
</file>

<file path=xl/styles.xml><?xml version="1.0" encoding="utf-8"?>
<styleSheet xmlns="http://schemas.openxmlformats.org/spreadsheetml/2006/main">
  <numFmts count="12">
    <numFmt numFmtId="164" formatCode="0000"/>
    <numFmt numFmtId="165" formatCode="00;\-;"/>
    <numFmt numFmtId="166" formatCode="00.00;\-;"/>
    <numFmt numFmtId="167" formatCode="#,##0.0;[Red]\-#,##0.0;\ "/>
    <numFmt numFmtId="168" formatCode="000"/>
    <numFmt numFmtId="169" formatCode="000\.00\.00;\-;"/>
    <numFmt numFmtId="170" formatCode="000;\-;"/>
    <numFmt numFmtId="171" formatCode="#,##0.00;[Red]\-#,##0.00;\ "/>
    <numFmt numFmtId="172" formatCode="0000000"/>
    <numFmt numFmtId="173" formatCode="#,##0.00_ ;[Red]\-#,##0.00\ "/>
    <numFmt numFmtId="174" formatCode="00.0;\-;"/>
    <numFmt numFmtId="175" formatCode="0.0"/>
  </numFmts>
  <fonts count="28">
    <font>
      <sz val="10"/>
      <name val="Arial Cyr"/>
      <charset val="204"/>
    </font>
    <font>
      <sz val="9"/>
      <name val="Arial Cyr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6"/>
      <name val="Times New Roman"/>
      <family val="1"/>
      <charset val="204"/>
    </font>
    <font>
      <i/>
      <sz val="10"/>
      <name val="Arial Cyr"/>
      <charset val="204"/>
    </font>
    <font>
      <i/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364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Alignment="1"/>
    <xf numFmtId="0" fontId="0" fillId="0" borderId="0" xfId="0" applyBorder="1"/>
    <xf numFmtId="0" fontId="3" fillId="0" borderId="0" xfId="0" applyFont="1"/>
    <xf numFmtId="0" fontId="2" fillId="0" borderId="1" xfId="0" applyFont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2" applyNumberFormat="1" applyFont="1" applyFill="1" applyAlignment="1" applyProtection="1">
      <alignment horizontal="left" vertical="center"/>
      <protection hidden="1"/>
    </xf>
    <xf numFmtId="0" fontId="3" fillId="0" borderId="0" xfId="2" applyFont="1" applyFill="1" applyAlignment="1" applyProtection="1">
      <alignment horizontal="center" vertical="center"/>
      <protection hidden="1"/>
    </xf>
    <xf numFmtId="0" fontId="2" fillId="0" borderId="0" xfId="2" applyFont="1" applyFill="1" applyAlignment="1" applyProtection="1">
      <alignment horizontal="right" vertical="center"/>
      <protection hidden="1"/>
    </xf>
    <xf numFmtId="0" fontId="10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8" xfId="2" applyNumberFormat="1" applyFont="1" applyFill="1" applyBorder="1" applyAlignment="1" applyProtection="1">
      <alignment vertical="center" wrapText="1"/>
      <protection hidden="1"/>
    </xf>
    <xf numFmtId="165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9" fillId="0" borderId="2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9" xfId="2" applyNumberFormat="1" applyFont="1" applyFill="1" applyBorder="1" applyAlignment="1" applyProtection="1">
      <alignment vertical="center" wrapText="1"/>
      <protection hidden="1"/>
    </xf>
    <xf numFmtId="165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9" xfId="2" applyNumberFormat="1" applyFont="1" applyFill="1" applyBorder="1" applyAlignment="1" applyProtection="1">
      <alignment vertical="center" wrapText="1"/>
      <protection hidden="1"/>
    </xf>
    <xf numFmtId="165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166" fontId="6" fillId="0" borderId="3" xfId="2" applyNumberFormat="1" applyFont="1" applyFill="1" applyBorder="1" applyAlignment="1" applyProtection="1">
      <alignment horizontal="center" wrapText="1"/>
      <protection hidden="1"/>
    </xf>
    <xf numFmtId="164" fontId="9" fillId="0" borderId="3" xfId="2" applyNumberFormat="1" applyFont="1" applyFill="1" applyBorder="1" applyAlignment="1" applyProtection="1">
      <alignment vertical="center" wrapText="1"/>
      <protection hidden="1"/>
    </xf>
    <xf numFmtId="164" fontId="6" fillId="0" borderId="3" xfId="2" applyNumberFormat="1" applyFont="1" applyFill="1" applyBorder="1" applyAlignment="1" applyProtection="1">
      <alignment vertical="center" wrapText="1"/>
      <protection hidden="1"/>
    </xf>
    <xf numFmtId="166" fontId="9" fillId="0" borderId="10" xfId="2" applyNumberFormat="1" applyFont="1" applyFill="1" applyBorder="1" applyAlignment="1" applyProtection="1">
      <alignment horizontal="center" vertical="center"/>
      <protection hidden="1"/>
    </xf>
    <xf numFmtId="0" fontId="3" fillId="0" borderId="0" xfId="2" applyFont="1" applyFill="1" applyProtection="1">
      <protection hidden="1"/>
    </xf>
    <xf numFmtId="0" fontId="8" fillId="0" borderId="0" xfId="2" applyProtection="1">
      <protection hidden="1"/>
    </xf>
    <xf numFmtId="0" fontId="8" fillId="0" borderId="0" xfId="2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4" xfId="0" applyFont="1" applyBorder="1" applyAlignment="1">
      <alignment wrapText="1"/>
    </xf>
    <xf numFmtId="0" fontId="2" fillId="0" borderId="3" xfId="0" applyFont="1" applyBorder="1"/>
    <xf numFmtId="0" fontId="5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2" fillId="0" borderId="0" xfId="2" applyNumberFormat="1" applyFont="1" applyFill="1" applyAlignment="1" applyProtection="1">
      <alignment horizontal="left" vertical="center"/>
      <protection hidden="1"/>
    </xf>
    <xf numFmtId="0" fontId="13" fillId="0" borderId="0" xfId="2" applyNumberFormat="1" applyFont="1" applyFill="1" applyAlignment="1" applyProtection="1">
      <protection hidden="1"/>
    </xf>
    <xf numFmtId="167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168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170" fontId="4" fillId="0" borderId="3" xfId="2" applyNumberFormat="1" applyFont="1" applyFill="1" applyBorder="1" applyAlignment="1" applyProtection="1">
      <alignment horizontal="center" vertical="center" wrapText="1"/>
      <protection hidden="1"/>
    </xf>
    <xf numFmtId="171" fontId="15" fillId="0" borderId="3" xfId="2" applyNumberFormat="1" applyFont="1" applyFill="1" applyBorder="1" applyAlignment="1" applyProtection="1">
      <alignment horizontal="center" vertical="center" wrapText="1"/>
      <protection hidden="1"/>
    </xf>
    <xf numFmtId="167" fontId="16" fillId="0" borderId="12" xfId="2" applyNumberFormat="1" applyFont="1" applyFill="1" applyBorder="1" applyAlignment="1" applyProtection="1">
      <alignment horizontal="left" vertical="center" wrapText="1"/>
      <protection hidden="1"/>
    </xf>
    <xf numFmtId="168" fontId="16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16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16" fillId="0" borderId="12" xfId="2" applyNumberFormat="1" applyFont="1" applyFill="1" applyBorder="1" applyAlignment="1" applyProtection="1">
      <alignment horizontal="center" vertical="center" wrapText="1"/>
      <protection hidden="1"/>
    </xf>
    <xf numFmtId="170" fontId="16" fillId="0" borderId="3" xfId="2" applyNumberFormat="1" applyFont="1" applyFill="1" applyBorder="1" applyAlignment="1" applyProtection="1">
      <alignment horizontal="center" vertical="center" wrapText="1"/>
      <protection hidden="1"/>
    </xf>
    <xf numFmtId="171" fontId="16" fillId="0" borderId="3" xfId="2" applyNumberFormat="1" applyFont="1" applyFill="1" applyBorder="1" applyAlignment="1" applyProtection="1">
      <alignment horizontal="center" vertical="center" wrapText="1"/>
      <protection hidden="1"/>
    </xf>
    <xf numFmtId="167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8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71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9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vertical="top" wrapText="1"/>
      <protection hidden="1"/>
    </xf>
    <xf numFmtId="170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71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7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9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2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165" fontId="6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vertical="top" wrapText="1"/>
      <protection hidden="1"/>
    </xf>
    <xf numFmtId="167" fontId="2" fillId="0" borderId="3" xfId="2" applyNumberFormat="1" applyFont="1" applyFill="1" applyBorder="1" applyAlignment="1" applyProtection="1">
      <alignment horizontal="left" vertical="center" wrapText="1"/>
      <protection hidden="1"/>
    </xf>
    <xf numFmtId="168" fontId="18" fillId="0" borderId="12" xfId="2" applyNumberFormat="1" applyFont="1" applyFill="1" applyBorder="1" applyAlignment="1" applyProtection="1">
      <alignment horizontal="center" vertical="center" wrapText="1"/>
      <protection hidden="1"/>
    </xf>
    <xf numFmtId="167" fontId="6" fillId="0" borderId="12" xfId="2" applyNumberFormat="1" applyFont="1" applyFill="1" applyBorder="1" applyAlignment="1" applyProtection="1">
      <alignment horizontal="left" vertical="center" wrapText="1"/>
      <protection hidden="1"/>
    </xf>
    <xf numFmtId="167" fontId="5" fillId="0" borderId="3" xfId="2" applyNumberFormat="1" applyFont="1" applyFill="1" applyBorder="1" applyAlignment="1" applyProtection="1">
      <alignment horizontal="left" vertical="center" wrapText="1"/>
      <protection hidden="1"/>
    </xf>
    <xf numFmtId="0" fontId="6" fillId="0" borderId="14" xfId="2" applyFont="1" applyBorder="1"/>
    <xf numFmtId="0" fontId="6" fillId="0" borderId="15" xfId="2" applyFont="1" applyBorder="1"/>
    <xf numFmtId="170" fontId="6" fillId="0" borderId="1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vertical="top" wrapText="1"/>
    </xf>
    <xf numFmtId="168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5" fontId="19" fillId="0" borderId="12" xfId="2" applyNumberFormat="1" applyFont="1" applyFill="1" applyBorder="1" applyAlignment="1" applyProtection="1">
      <alignment horizontal="center" vertical="center" wrapText="1"/>
      <protection hidden="1"/>
    </xf>
    <xf numFmtId="169" fontId="19" fillId="0" borderId="12" xfId="2" applyNumberFormat="1" applyFont="1" applyFill="1" applyBorder="1" applyAlignment="1" applyProtection="1">
      <alignment horizontal="center" vertical="center" wrapText="1"/>
      <protection hidden="1"/>
    </xf>
    <xf numFmtId="170" fontId="19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wrapText="1"/>
    </xf>
    <xf numFmtId="2" fontId="5" fillId="0" borderId="3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169" fontId="2" fillId="0" borderId="3" xfId="2" applyNumberFormat="1" applyFont="1" applyFill="1" applyBorder="1" applyAlignment="1" applyProtection="1">
      <alignment horizontal="center" wrapText="1"/>
      <protection hidden="1"/>
    </xf>
    <xf numFmtId="169" fontId="5" fillId="0" borderId="3" xfId="2" applyNumberFormat="1" applyFont="1" applyFill="1" applyBorder="1" applyAlignment="1" applyProtection="1">
      <alignment horizontal="center" wrapText="1"/>
      <protection hidden="1"/>
    </xf>
    <xf numFmtId="0" fontId="2" fillId="0" borderId="12" xfId="2" applyFont="1" applyBorder="1" applyAlignment="1">
      <alignment wrapText="1"/>
    </xf>
    <xf numFmtId="170" fontId="16" fillId="0" borderId="14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12" xfId="2" applyNumberFormat="1" applyFont="1" applyFill="1" applyBorder="1" applyAlignment="1" applyProtection="1">
      <alignment horizontal="center" wrapText="1"/>
      <protection hidden="1"/>
    </xf>
    <xf numFmtId="169" fontId="2" fillId="0" borderId="13" xfId="2" applyNumberFormat="1" applyFont="1" applyFill="1" applyBorder="1" applyAlignment="1" applyProtection="1">
      <alignment horizontal="center" wrapText="1"/>
      <protection hidden="1"/>
    </xf>
    <xf numFmtId="0" fontId="2" fillId="0" borderId="3" xfId="2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49" fontId="5" fillId="0" borderId="12" xfId="2" applyNumberFormat="1" applyFont="1" applyFill="1" applyBorder="1" applyAlignment="1" applyProtection="1">
      <alignment horizontal="center" wrapText="1"/>
      <protection hidden="1"/>
    </xf>
    <xf numFmtId="4" fontId="5" fillId="0" borderId="4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wrapText="1"/>
    </xf>
    <xf numFmtId="4" fontId="5" fillId="0" borderId="3" xfId="0" applyNumberFormat="1" applyFont="1" applyFill="1" applyBorder="1" applyAlignment="1">
      <alignment horizontal="center" wrapText="1"/>
    </xf>
    <xf numFmtId="4" fontId="5" fillId="0" borderId="5" xfId="0" applyNumberFormat="1" applyFont="1" applyFill="1" applyBorder="1" applyAlignment="1">
      <alignment horizontal="center" wrapText="1"/>
    </xf>
    <xf numFmtId="4" fontId="6" fillId="0" borderId="3" xfId="0" applyNumberFormat="1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168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>
      <alignment horizontal="center"/>
    </xf>
    <xf numFmtId="0" fontId="6" fillId="0" borderId="3" xfId="2" applyFont="1" applyBorder="1" applyAlignment="1">
      <alignment horizontal="left" vertical="center" wrapText="1"/>
    </xf>
    <xf numFmtId="168" fontId="3" fillId="0" borderId="12" xfId="2" applyNumberFormat="1" applyFont="1" applyFill="1" applyBorder="1" applyAlignment="1" applyProtection="1">
      <alignment horizontal="center" vertical="center" wrapText="1"/>
      <protection hidden="1"/>
    </xf>
    <xf numFmtId="168" fontId="2" fillId="0" borderId="15" xfId="2" applyNumberFormat="1" applyFont="1" applyFill="1" applyBorder="1" applyAlignment="1" applyProtection="1">
      <alignment horizontal="center" vertical="center" wrapText="1"/>
      <protection hidden="1"/>
    </xf>
    <xf numFmtId="171" fontId="5" fillId="0" borderId="3" xfId="2" applyNumberFormat="1" applyFont="1" applyBorder="1" applyAlignment="1">
      <alignment horizontal="center" vertical="center"/>
    </xf>
    <xf numFmtId="171" fontId="2" fillId="0" borderId="3" xfId="2" applyNumberFormat="1" applyFont="1" applyBorder="1" applyAlignment="1">
      <alignment horizontal="center"/>
    </xf>
    <xf numFmtId="165" fontId="16" fillId="0" borderId="12" xfId="2" applyNumberFormat="1" applyFont="1" applyFill="1" applyBorder="1" applyAlignment="1" applyProtection="1">
      <alignment horizontal="center" wrapText="1"/>
      <protection hidden="1"/>
    </xf>
    <xf numFmtId="171" fontId="5" fillId="0" borderId="3" xfId="2" applyNumberFormat="1" applyFont="1" applyBorder="1" applyAlignment="1">
      <alignment horizontal="center"/>
    </xf>
    <xf numFmtId="171" fontId="2" fillId="0" borderId="3" xfId="2" applyNumberFormat="1" applyFont="1" applyFill="1" applyBorder="1" applyAlignment="1" applyProtection="1">
      <alignment horizontal="center" wrapText="1"/>
      <protection hidden="1"/>
    </xf>
    <xf numFmtId="170" fontId="6" fillId="0" borderId="3" xfId="2" applyNumberFormat="1" applyFont="1" applyFill="1" applyBorder="1" applyAlignment="1" applyProtection="1">
      <alignment horizontal="center" wrapText="1"/>
      <protection hidden="1"/>
    </xf>
    <xf numFmtId="171" fontId="6" fillId="0" borderId="3" xfId="2" applyNumberFormat="1" applyFont="1" applyFill="1" applyBorder="1" applyAlignment="1" applyProtection="1">
      <alignment horizontal="center" wrapText="1"/>
      <protection hidden="1"/>
    </xf>
    <xf numFmtId="171" fontId="5" fillId="0" borderId="3" xfId="2" applyNumberFormat="1" applyFont="1" applyFill="1" applyBorder="1" applyAlignment="1" applyProtection="1">
      <alignment horizontal="center" wrapText="1"/>
      <protection hidden="1"/>
    </xf>
    <xf numFmtId="170" fontId="5" fillId="0" borderId="3" xfId="2" applyNumberFormat="1" applyFont="1" applyFill="1" applyBorder="1" applyAlignment="1" applyProtection="1">
      <alignment horizontal="center" wrapText="1"/>
      <protection hidden="1"/>
    </xf>
    <xf numFmtId="171" fontId="16" fillId="0" borderId="3" xfId="2" applyNumberFormat="1" applyFont="1" applyFill="1" applyBorder="1" applyAlignment="1" applyProtection="1">
      <alignment horizontal="center" wrapText="1"/>
      <protection hidden="1"/>
    </xf>
    <xf numFmtId="170" fontId="2" fillId="0" borderId="3" xfId="2" applyNumberFormat="1" applyFont="1" applyFill="1" applyBorder="1" applyAlignment="1" applyProtection="1">
      <alignment horizontal="center" wrapText="1"/>
      <protection hidden="1"/>
    </xf>
    <xf numFmtId="170" fontId="6" fillId="0" borderId="14" xfId="2" applyNumberFormat="1" applyFont="1" applyFill="1" applyBorder="1" applyAlignment="1" applyProtection="1">
      <alignment horizontal="center" wrapText="1"/>
      <protection hidden="1"/>
    </xf>
    <xf numFmtId="0" fontId="6" fillId="0" borderId="12" xfId="1" applyNumberFormat="1" applyFont="1" applyFill="1" applyBorder="1" applyAlignment="1" applyProtection="1">
      <alignment vertical="center" wrapText="1"/>
      <protection hidden="1"/>
    </xf>
    <xf numFmtId="168" fontId="6" fillId="0" borderId="3" xfId="1" applyNumberFormat="1" applyFont="1" applyFill="1" applyBorder="1" applyAlignment="1" applyProtection="1">
      <alignment horizontal="center"/>
      <protection hidden="1"/>
    </xf>
    <xf numFmtId="0" fontId="2" fillId="0" borderId="3" xfId="0" applyFont="1" applyBorder="1" applyAlignment="1">
      <alignment horizontal="center" vertical="center" wrapText="1"/>
    </xf>
    <xf numFmtId="173" fontId="2" fillId="0" borderId="3" xfId="0" applyNumberFormat="1" applyFont="1" applyBorder="1" applyAlignment="1">
      <alignment horizontal="center"/>
    </xf>
    <xf numFmtId="171" fontId="2" fillId="0" borderId="3" xfId="0" applyNumberFormat="1" applyFont="1" applyBorder="1" applyAlignment="1">
      <alignment horizontal="center"/>
    </xf>
    <xf numFmtId="173" fontId="5" fillId="0" borderId="3" xfId="0" applyNumberFormat="1" applyFont="1" applyBorder="1" applyAlignment="1">
      <alignment horizontal="center"/>
    </xf>
    <xf numFmtId="0" fontId="9" fillId="0" borderId="3" xfId="0" applyFont="1" applyBorder="1"/>
    <xf numFmtId="174" fontId="9" fillId="0" borderId="3" xfId="2" applyNumberFormat="1" applyFont="1" applyFill="1" applyBorder="1" applyAlignment="1" applyProtection="1">
      <alignment horizontal="center" vertical="center" wrapText="1"/>
      <protection hidden="1"/>
    </xf>
    <xf numFmtId="171" fontId="6" fillId="0" borderId="3" xfId="2" applyNumberFormat="1" applyFont="1" applyBorder="1" applyAlignment="1">
      <alignment horizontal="center"/>
    </xf>
    <xf numFmtId="165" fontId="6" fillId="0" borderId="3" xfId="2" applyNumberFormat="1" applyFont="1" applyFill="1" applyBorder="1" applyAlignment="1" applyProtection="1">
      <alignment horizontal="center" wrapText="1"/>
      <protection hidden="1"/>
    </xf>
    <xf numFmtId="0" fontId="2" fillId="0" borderId="6" xfId="0" applyFont="1" applyBorder="1" applyAlignment="1">
      <alignment horizontal="center"/>
    </xf>
    <xf numFmtId="0" fontId="7" fillId="0" borderId="12" xfId="2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left" vertical="top" wrapText="1"/>
    </xf>
    <xf numFmtId="0" fontId="22" fillId="0" borderId="3" xfId="0" applyFont="1" applyBorder="1"/>
    <xf numFmtId="2" fontId="6" fillId="0" borderId="3" xfId="0" applyNumberFormat="1" applyFont="1" applyBorder="1" applyAlignment="1">
      <alignment horizontal="center" vertical="center"/>
    </xf>
    <xf numFmtId="169" fontId="6" fillId="0" borderId="3" xfId="2" applyNumberFormat="1" applyFont="1" applyFill="1" applyBorder="1" applyAlignment="1" applyProtection="1">
      <alignment horizontal="center" wrapText="1"/>
      <protection hidden="1"/>
    </xf>
    <xf numFmtId="173" fontId="6" fillId="0" borderId="3" xfId="0" applyNumberFormat="1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5" fillId="0" borderId="16" xfId="0" applyFont="1" applyBorder="1" applyAlignment="1">
      <alignment vertical="top" wrapText="1"/>
    </xf>
    <xf numFmtId="0" fontId="24" fillId="0" borderId="0" xfId="0" applyFont="1" applyAlignment="1">
      <alignment horizontal="left"/>
    </xf>
    <xf numFmtId="0" fontId="24" fillId="0" borderId="0" xfId="0" applyFont="1"/>
    <xf numFmtId="0" fontId="8" fillId="0" borderId="0" xfId="2" applyFont="1" applyBorder="1"/>
    <xf numFmtId="0" fontId="8" fillId="0" borderId="3" xfId="2" applyFont="1" applyBorder="1"/>
    <xf numFmtId="0" fontId="6" fillId="0" borderId="3" xfId="2" applyFont="1" applyBorder="1" applyAlignment="1">
      <alignment horizontal="left" vertical="center"/>
    </xf>
    <xf numFmtId="0" fontId="2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169" fontId="2" fillId="0" borderId="12" xfId="2" applyNumberFormat="1" applyFont="1" applyFill="1" applyBorder="1" applyAlignment="1" applyProtection="1">
      <alignment horizontal="center" wrapText="1"/>
      <protection hidden="1"/>
    </xf>
    <xf numFmtId="170" fontId="6" fillId="0" borderId="3" xfId="2" applyNumberFormat="1" applyFont="1" applyFill="1" applyBorder="1" applyAlignment="1" applyProtection="1">
      <alignment horizontal="center" wrapText="1"/>
      <protection hidden="1"/>
    </xf>
    <xf numFmtId="0" fontId="2" fillId="0" borderId="16" xfId="0" applyFont="1" applyBorder="1" applyAlignment="1">
      <alignment wrapText="1"/>
    </xf>
    <xf numFmtId="0" fontId="16" fillId="0" borderId="12" xfId="2" applyFont="1" applyBorder="1" applyAlignment="1">
      <alignment horizontal="left" vertical="center"/>
    </xf>
    <xf numFmtId="0" fontId="2" fillId="0" borderId="3" xfId="0" applyFont="1" applyBorder="1" applyAlignment="1">
      <alignment wrapText="1"/>
    </xf>
    <xf numFmtId="0" fontId="8" fillId="0" borderId="0" xfId="2" applyFont="1" applyFill="1" applyProtection="1">
      <protection hidden="1"/>
    </xf>
    <xf numFmtId="0" fontId="8" fillId="0" borderId="0" xfId="2" applyFont="1" applyAlignment="1" applyProtection="1">
      <alignment horizontal="left"/>
      <protection hidden="1"/>
    </xf>
    <xf numFmtId="0" fontId="8" fillId="0" borderId="0" xfId="2" applyFont="1" applyProtection="1">
      <protection hidden="1"/>
    </xf>
    <xf numFmtId="0" fontId="8" fillId="0" borderId="0" xfId="2" applyFont="1" applyAlignment="1">
      <alignment horizontal="left"/>
    </xf>
    <xf numFmtId="0" fontId="8" fillId="0" borderId="0" xfId="2" applyFont="1"/>
    <xf numFmtId="0" fontId="24" fillId="0" borderId="3" xfId="0" applyFont="1" applyBorder="1"/>
    <xf numFmtId="0" fontId="2" fillId="0" borderId="3" xfId="0" applyFont="1" applyBorder="1" applyAlignment="1">
      <alignment vertical="center" wrapText="1"/>
    </xf>
    <xf numFmtId="167" fontId="2" fillId="0" borderId="12" xfId="2" applyNumberFormat="1" applyFont="1" applyFill="1" applyBorder="1" applyAlignment="1" applyProtection="1">
      <alignment horizontal="left" vertical="center" wrapText="1"/>
      <protection hidden="1"/>
    </xf>
    <xf numFmtId="172" fontId="2" fillId="0" borderId="12" xfId="1" applyNumberFormat="1" applyFont="1" applyFill="1" applyBorder="1" applyAlignment="1" applyProtection="1">
      <alignment horizontal="center"/>
      <protection hidden="1"/>
    </xf>
    <xf numFmtId="49" fontId="2" fillId="0" borderId="12" xfId="2" applyNumberFormat="1" applyFont="1" applyFill="1" applyBorder="1" applyAlignment="1" applyProtection="1">
      <alignment horizontal="center" wrapText="1"/>
      <protection hidden="1"/>
    </xf>
    <xf numFmtId="0" fontId="5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0" fontId="2" fillId="0" borderId="3" xfId="2" applyFont="1" applyBorder="1" applyAlignment="1">
      <alignment horizontal="center"/>
    </xf>
    <xf numFmtId="49" fontId="2" fillId="0" borderId="19" xfId="0" applyNumberFormat="1" applyFont="1" applyBorder="1" applyAlignment="1">
      <alignment horizontal="center"/>
    </xf>
    <xf numFmtId="167" fontId="2" fillId="0" borderId="16" xfId="2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vertical="center" wrapText="1"/>
    </xf>
    <xf numFmtId="0" fontId="8" fillId="0" borderId="0" xfId="2" applyFont="1" applyBorder="1" applyAlignment="1">
      <alignment vertical="center"/>
    </xf>
    <xf numFmtId="165" fontId="2" fillId="0" borderId="12" xfId="2" applyNumberFormat="1" applyFont="1" applyFill="1" applyBorder="1" applyAlignment="1" applyProtection="1">
      <alignment horizontal="center" wrapText="1"/>
      <protection hidden="1"/>
    </xf>
    <xf numFmtId="168" fontId="2" fillId="0" borderId="3" xfId="1" applyNumberFormat="1" applyFont="1" applyFill="1" applyBorder="1" applyAlignment="1" applyProtection="1">
      <alignment horizontal="center"/>
      <protection hidden="1"/>
    </xf>
    <xf numFmtId="0" fontId="2" fillId="0" borderId="12" xfId="2" applyFont="1" applyBorder="1" applyAlignment="1">
      <alignment horizontal="left" vertical="center" wrapText="1"/>
    </xf>
    <xf numFmtId="170" fontId="2" fillId="0" borderId="14" xfId="2" applyNumberFormat="1" applyFont="1" applyFill="1" applyBorder="1" applyAlignment="1" applyProtection="1">
      <alignment horizontal="center" wrapText="1"/>
      <protection hidden="1"/>
    </xf>
    <xf numFmtId="2" fontId="5" fillId="0" borderId="4" xfId="0" applyNumberFormat="1" applyFont="1" applyBorder="1" applyAlignment="1">
      <alignment horizontal="center"/>
    </xf>
    <xf numFmtId="0" fontId="2" fillId="0" borderId="12" xfId="1" applyNumberFormat="1" applyFont="1" applyFill="1" applyBorder="1" applyAlignment="1" applyProtection="1">
      <alignment wrapText="1"/>
      <protection hidden="1"/>
    </xf>
    <xf numFmtId="0" fontId="25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Border="1" applyAlignment="1">
      <alignment wrapText="1"/>
    </xf>
    <xf numFmtId="165" fontId="2" fillId="0" borderId="3" xfId="2" applyNumberFormat="1" applyFont="1" applyFill="1" applyBorder="1" applyAlignment="1" applyProtection="1">
      <alignment horizontal="center" wrapText="1"/>
      <protection hidden="1"/>
    </xf>
    <xf numFmtId="0" fontId="5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wrapText="1"/>
    </xf>
    <xf numFmtId="169" fontId="2" fillId="0" borderId="15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19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6" fillId="0" borderId="3" xfId="2" applyFont="1" applyBorder="1"/>
    <xf numFmtId="4" fontId="5" fillId="0" borderId="3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0" fillId="0" borderId="0" xfId="2" applyFont="1" applyAlignment="1" applyProtection="1">
      <alignment horizontal="center"/>
      <protection hidden="1"/>
    </xf>
    <xf numFmtId="0" fontId="5" fillId="0" borderId="0" xfId="2" applyNumberFormat="1" applyFont="1" applyFill="1" applyAlignment="1" applyProtection="1">
      <alignment horizontal="center" vertical="center"/>
      <protection hidden="1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/>
    <xf numFmtId="175" fontId="5" fillId="0" borderId="4" xfId="0" applyNumberFormat="1" applyFont="1" applyBorder="1" applyAlignment="1">
      <alignment horizontal="center"/>
    </xf>
    <xf numFmtId="175" fontId="2" fillId="0" borderId="4" xfId="0" applyNumberFormat="1" applyFont="1" applyBorder="1" applyAlignment="1">
      <alignment horizontal="center"/>
    </xf>
    <xf numFmtId="175" fontId="6" fillId="0" borderId="4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175" fontId="2" fillId="0" borderId="3" xfId="0" applyNumberFormat="1" applyFont="1" applyBorder="1" applyAlignment="1">
      <alignment horizontal="center"/>
    </xf>
    <xf numFmtId="175" fontId="6" fillId="0" borderId="3" xfId="0" applyNumberFormat="1" applyFont="1" applyBorder="1" applyAlignment="1">
      <alignment horizontal="center"/>
    </xf>
    <xf numFmtId="175" fontId="5" fillId="0" borderId="3" xfId="0" applyNumberFormat="1" applyFont="1" applyBorder="1" applyAlignment="1">
      <alignment horizontal="center"/>
    </xf>
    <xf numFmtId="0" fontId="10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center" vertical="center"/>
      <protection hidden="1"/>
    </xf>
    <xf numFmtId="167" fontId="2" fillId="0" borderId="3" xfId="2" applyNumberFormat="1" applyFont="1" applyFill="1" applyBorder="1" applyAlignment="1" applyProtection="1">
      <alignment horizontal="center" wrapText="1"/>
      <protection hidden="1"/>
    </xf>
    <xf numFmtId="167" fontId="16" fillId="0" borderId="3" xfId="2" applyNumberFormat="1" applyFont="1" applyFill="1" applyBorder="1" applyAlignment="1" applyProtection="1">
      <alignment horizontal="center" wrapText="1"/>
      <protection hidden="1"/>
    </xf>
    <xf numFmtId="166" fontId="9" fillId="0" borderId="3" xfId="2" applyNumberFormat="1" applyFont="1" applyFill="1" applyBorder="1" applyAlignment="1" applyProtection="1">
      <alignment horizontal="center" wrapText="1"/>
      <protection hidden="1"/>
    </xf>
    <xf numFmtId="0" fontId="0" fillId="0" borderId="3" xfId="0" applyBorder="1" applyAlignment="1">
      <alignment horizont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/>
    </xf>
    <xf numFmtId="0" fontId="8" fillId="0" borderId="14" xfId="2" applyFont="1" applyBorder="1"/>
    <xf numFmtId="167" fontId="5" fillId="0" borderId="3" xfId="2" applyNumberFormat="1" applyFont="1" applyFill="1" applyBorder="1" applyAlignment="1" applyProtection="1">
      <alignment horizontal="center" wrapText="1"/>
      <protection hidden="1"/>
    </xf>
    <xf numFmtId="167" fontId="16" fillId="0" borderId="3" xfId="2" applyNumberFormat="1" applyFont="1" applyFill="1" applyBorder="1" applyAlignment="1" applyProtection="1">
      <alignment horizontal="center" vertical="center" wrapText="1"/>
      <protection hidden="1"/>
    </xf>
    <xf numFmtId="167" fontId="15" fillId="0" borderId="3" xfId="2" applyNumberFormat="1" applyFont="1" applyFill="1" applyBorder="1" applyAlignment="1" applyProtection="1">
      <alignment horizontal="center" vertical="center" wrapText="1"/>
      <protection hidden="1"/>
    </xf>
    <xf numFmtId="174" fontId="6" fillId="0" borderId="3" xfId="2" applyNumberFormat="1" applyFont="1" applyFill="1" applyBorder="1" applyAlignment="1" applyProtection="1">
      <alignment horizontal="center" wrapText="1"/>
      <protection hidden="1"/>
    </xf>
    <xf numFmtId="174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165" fontId="9" fillId="0" borderId="3" xfId="2" applyNumberFormat="1" applyFont="1" applyFill="1" applyBorder="1" applyAlignment="1" applyProtection="1">
      <alignment horizontal="center" wrapText="1"/>
      <protection hidden="1"/>
    </xf>
    <xf numFmtId="174" fontId="9" fillId="0" borderId="23" xfId="2" applyNumberFormat="1" applyFont="1" applyFill="1" applyBorder="1" applyAlignment="1" applyProtection="1">
      <alignment horizontal="center" vertical="center" wrapText="1"/>
      <protection hidden="1"/>
    </xf>
    <xf numFmtId="175" fontId="6" fillId="0" borderId="3" xfId="2" applyNumberFormat="1" applyFont="1" applyFill="1" applyBorder="1" applyAlignment="1" applyProtection="1">
      <alignment horizontal="center" wrapText="1"/>
      <protection hidden="1"/>
    </xf>
    <xf numFmtId="175" fontId="9" fillId="0" borderId="3" xfId="2" applyNumberFormat="1" applyFont="1" applyFill="1" applyBorder="1" applyAlignment="1" applyProtection="1">
      <alignment horizontal="center" wrapText="1"/>
      <protection hidden="1"/>
    </xf>
    <xf numFmtId="175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>
      <alignment wrapText="1"/>
    </xf>
    <xf numFmtId="164" fontId="6" fillId="0" borderId="9" xfId="2" applyNumberFormat="1" applyFont="1" applyFill="1" applyBorder="1" applyAlignment="1" applyProtection="1">
      <alignment wrapText="1"/>
      <protection hidden="1"/>
    </xf>
    <xf numFmtId="167" fontId="6" fillId="0" borderId="12" xfId="2" applyNumberFormat="1" applyFont="1" applyFill="1" applyBorder="1" applyAlignment="1" applyProtection="1">
      <alignment horizontal="left" wrapText="1"/>
      <protection hidden="1"/>
    </xf>
    <xf numFmtId="0" fontId="5" fillId="0" borderId="4" xfId="0" applyFont="1" applyBorder="1" applyAlignment="1"/>
    <xf numFmtId="0" fontId="2" fillId="0" borderId="3" xfId="0" applyFont="1" applyBorder="1" applyAlignment="1"/>
    <xf numFmtId="175" fontId="5" fillId="0" borderId="5" xfId="0" applyNumberFormat="1" applyFont="1" applyBorder="1" applyAlignment="1">
      <alignment horizontal="center"/>
    </xf>
    <xf numFmtId="168" fontId="6" fillId="0" borderId="15" xfId="2" applyNumberFormat="1" applyFont="1" applyFill="1" applyBorder="1" applyAlignment="1" applyProtection="1">
      <alignment horizontal="center" vertical="center" wrapText="1"/>
      <protection hidden="1"/>
    </xf>
    <xf numFmtId="0" fontId="26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4" fontId="6" fillId="0" borderId="4" xfId="0" applyNumberFormat="1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center"/>
    </xf>
    <xf numFmtId="175" fontId="5" fillId="0" borderId="2" xfId="0" applyNumberFormat="1" applyFont="1" applyBorder="1" applyAlignment="1">
      <alignment horizontal="center"/>
    </xf>
    <xf numFmtId="2" fontId="27" fillId="0" borderId="11" xfId="2" applyNumberFormat="1" applyFont="1" applyFill="1" applyBorder="1" applyAlignment="1" applyProtection="1">
      <alignment horizontal="center" vertical="center"/>
      <protection hidden="1"/>
    </xf>
    <xf numFmtId="0" fontId="6" fillId="0" borderId="3" xfId="0" applyNumberFormat="1" applyFont="1" applyBorder="1" applyAlignment="1">
      <alignment vertical="center" wrapText="1"/>
    </xf>
    <xf numFmtId="2" fontId="6" fillId="0" borderId="4" xfId="0" applyNumberFormat="1" applyFont="1" applyBorder="1" applyAlignment="1">
      <alignment horizontal="center"/>
    </xf>
    <xf numFmtId="175" fontId="5" fillId="0" borderId="4" xfId="0" applyNumberFormat="1" applyFont="1" applyBorder="1" applyAlignment="1">
      <alignment horizontal="center" vertical="center"/>
    </xf>
    <xf numFmtId="167" fontId="6" fillId="0" borderId="12" xfId="2" applyNumberFormat="1" applyFont="1" applyFill="1" applyBorder="1" applyAlignment="1" applyProtection="1">
      <alignment horizontal="left" vertical="top" wrapText="1"/>
      <protection hidden="1"/>
    </xf>
    <xf numFmtId="0" fontId="8" fillId="0" borderId="12" xfId="2" applyFont="1" applyBorder="1"/>
    <xf numFmtId="175" fontId="5" fillId="0" borderId="3" xfId="0" applyNumberFormat="1" applyFont="1" applyBorder="1" applyAlignment="1">
      <alignment horizontal="center" vertical="center"/>
    </xf>
    <xf numFmtId="0" fontId="2" fillId="0" borderId="12" xfId="0" applyFont="1" applyBorder="1"/>
    <xf numFmtId="0" fontId="2" fillId="0" borderId="0" xfId="2" applyFont="1" applyFill="1" applyAlignment="1" applyProtection="1">
      <alignment horizontal="left"/>
      <protection hidden="1"/>
    </xf>
    <xf numFmtId="0" fontId="2" fillId="0" borderId="0" xfId="2" applyFont="1" applyFill="1" applyProtection="1">
      <protection hidden="1"/>
    </xf>
    <xf numFmtId="173" fontId="2" fillId="0" borderId="0" xfId="2" applyNumberFormat="1" applyFont="1" applyFill="1" applyProtection="1">
      <protection hidden="1"/>
    </xf>
    <xf numFmtId="0" fontId="2" fillId="0" borderId="3" xfId="0" applyFont="1" applyBorder="1" applyAlignment="1">
      <alignment horizontal="center"/>
    </xf>
    <xf numFmtId="169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>
      <alignment wrapText="1"/>
    </xf>
    <xf numFmtId="4" fontId="2" fillId="0" borderId="3" xfId="2" applyNumberFormat="1" applyFont="1" applyBorder="1" applyAlignment="1">
      <alignment horizontal="center"/>
    </xf>
    <xf numFmtId="4" fontId="6" fillId="0" borderId="3" xfId="2" applyNumberFormat="1" applyFont="1" applyBorder="1" applyAlignment="1">
      <alignment horizontal="center"/>
    </xf>
    <xf numFmtId="0" fontId="5" fillId="0" borderId="3" xfId="0" applyFont="1" applyBorder="1"/>
    <xf numFmtId="4" fontId="5" fillId="0" borderId="3" xfId="2" applyNumberFormat="1" applyFont="1" applyFill="1" applyBorder="1" applyAlignment="1" applyProtection="1">
      <alignment horizontal="center" wrapText="1"/>
      <protection hidden="1"/>
    </xf>
    <xf numFmtId="4" fontId="2" fillId="0" borderId="3" xfId="2" applyNumberFormat="1" applyFont="1" applyFill="1" applyBorder="1" applyAlignment="1" applyProtection="1">
      <alignment horizontal="center" wrapText="1"/>
      <protection hidden="1"/>
    </xf>
    <xf numFmtId="4" fontId="6" fillId="0" borderId="3" xfId="2" applyNumberFormat="1" applyFont="1" applyFill="1" applyBorder="1" applyAlignment="1" applyProtection="1">
      <alignment horizontal="center" wrapText="1"/>
      <protection hidden="1"/>
    </xf>
    <xf numFmtId="169" fontId="2" fillId="0" borderId="15" xfId="2" applyNumberFormat="1" applyFont="1" applyFill="1" applyBorder="1" applyAlignment="1" applyProtection="1">
      <alignment horizontal="center" wrapText="1"/>
      <protection hidden="1"/>
    </xf>
    <xf numFmtId="4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/>
    <xf numFmtId="0" fontId="2" fillId="0" borderId="3" xfId="0" applyFont="1" applyBorder="1" applyAlignment="1">
      <alignment horizontal="center"/>
    </xf>
    <xf numFmtId="167" fontId="2" fillId="0" borderId="12" xfId="2" applyNumberFormat="1" applyFont="1" applyFill="1" applyBorder="1" applyAlignment="1" applyProtection="1">
      <alignment horizontal="left" wrapText="1"/>
      <protection hidden="1"/>
    </xf>
    <xf numFmtId="168" fontId="18" fillId="0" borderId="15" xfId="2" applyNumberFormat="1" applyFont="1" applyFill="1" applyBorder="1" applyAlignment="1" applyProtection="1">
      <alignment horizontal="center" vertical="center" wrapText="1"/>
      <protection hidden="1"/>
    </xf>
    <xf numFmtId="171" fontId="2" fillId="0" borderId="14" xfId="2" applyNumberFormat="1" applyFont="1" applyFill="1" applyBorder="1" applyAlignment="1" applyProtection="1">
      <alignment horizontal="center" wrapText="1"/>
      <protection hidden="1"/>
    </xf>
    <xf numFmtId="0" fontId="6" fillId="0" borderId="3" xfId="0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vertical="center" wrapText="1"/>
    </xf>
    <xf numFmtId="174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2" fillId="0" borderId="3" xfId="0" applyNumberFormat="1" applyFont="1" applyBorder="1" applyAlignment="1">
      <alignment vertical="center" wrapText="1"/>
    </xf>
    <xf numFmtId="4" fontId="2" fillId="0" borderId="4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3" xfId="0" applyFont="1" applyBorder="1"/>
    <xf numFmtId="170" fontId="2" fillId="0" borderId="14" xfId="2" applyNumberFormat="1" applyFont="1" applyFill="1" applyBorder="1" applyAlignment="1" applyProtection="1">
      <alignment horizontal="center" vertical="center" wrapText="1"/>
      <protection hidden="1"/>
    </xf>
    <xf numFmtId="171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8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Border="1" applyAlignment="1">
      <alignment wrapText="1"/>
    </xf>
    <xf numFmtId="0" fontId="2" fillId="0" borderId="6" xfId="0" applyFont="1" applyBorder="1"/>
    <xf numFmtId="175" fontId="2" fillId="0" borderId="14" xfId="0" applyNumberFormat="1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center" wrapText="1"/>
    </xf>
    <xf numFmtId="175" fontId="4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11" xfId="0" applyFont="1" applyFill="1" applyBorder="1" applyAlignment="1">
      <alignment horizontal="center"/>
    </xf>
    <xf numFmtId="4" fontId="6" fillId="0" borderId="11" xfId="0" applyNumberFormat="1" applyFont="1" applyFill="1" applyBorder="1" applyAlignment="1">
      <alignment horizontal="center"/>
    </xf>
    <xf numFmtId="175" fontId="6" fillId="0" borderId="11" xfId="0" applyNumberFormat="1" applyFont="1" applyBorder="1" applyAlignment="1">
      <alignment horizontal="center"/>
    </xf>
    <xf numFmtId="175" fontId="5" fillId="0" borderId="14" xfId="0" applyNumberFormat="1" applyFont="1" applyBorder="1" applyAlignment="1">
      <alignment horizontal="center"/>
    </xf>
    <xf numFmtId="0" fontId="5" fillId="0" borderId="14" xfId="0" applyFont="1" applyBorder="1" applyAlignment="1"/>
    <xf numFmtId="0" fontId="5" fillId="0" borderId="14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5" fillId="0" borderId="4" xfId="0" applyFont="1" applyBorder="1" applyAlignment="1">
      <alignment horizontal="center" wrapText="1"/>
    </xf>
    <xf numFmtId="0" fontId="5" fillId="0" borderId="14" xfId="0" applyFont="1" applyBorder="1" applyAlignment="1">
      <alignment vertical="top" wrapText="1"/>
    </xf>
    <xf numFmtId="0" fontId="2" fillId="0" borderId="15" xfId="0" applyFont="1" applyBorder="1"/>
    <xf numFmtId="167" fontId="16" fillId="0" borderId="3" xfId="2" applyNumberFormat="1" applyFont="1" applyFill="1" applyBorder="1" applyAlignment="1" applyProtection="1">
      <alignment horizontal="left" vertical="center" wrapText="1"/>
      <protection hidden="1"/>
    </xf>
    <xf numFmtId="165" fontId="16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>
      <alignment horizontal="left" wrapText="1"/>
    </xf>
    <xf numFmtId="0" fontId="2" fillId="0" borderId="0" xfId="2" applyFont="1" applyFill="1" applyAlignment="1" applyProtection="1">
      <protection hidden="1"/>
    </xf>
    <xf numFmtId="0" fontId="2" fillId="0" borderId="0" xfId="2" applyNumberFormat="1" applyFont="1" applyFill="1" applyAlignment="1" applyProtection="1">
      <protection hidden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167" fontId="4" fillId="0" borderId="12" xfId="2" applyNumberFormat="1" applyFont="1" applyFill="1" applyBorder="1" applyAlignment="1" applyProtection="1">
      <alignment horizontal="left" vertical="center" wrapText="1"/>
      <protection hidden="1"/>
    </xf>
    <xf numFmtId="167" fontId="4" fillId="0" borderId="13" xfId="2" applyNumberFormat="1" applyFont="1" applyFill="1" applyBorder="1" applyAlignment="1" applyProtection="1">
      <alignment horizontal="left" vertical="center" wrapText="1"/>
      <protection hidden="1"/>
    </xf>
    <xf numFmtId="167" fontId="4" fillId="0" borderId="6" xfId="2" applyNumberFormat="1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Alignment="1" applyProtection="1">
      <alignment horizontal="center"/>
      <protection hidden="1"/>
    </xf>
    <xf numFmtId="0" fontId="12" fillId="0" borderId="23" xfId="2" applyNumberFormat="1" applyFont="1" applyFill="1" applyBorder="1" applyAlignment="1" applyProtection="1">
      <alignment horizontal="center" vertical="center"/>
      <protection hidden="1"/>
    </xf>
    <xf numFmtId="0" fontId="12" fillId="0" borderId="19" xfId="2" applyNumberFormat="1" applyFont="1" applyFill="1" applyBorder="1" applyAlignment="1" applyProtection="1">
      <alignment horizontal="center" vertical="center"/>
      <protection hidden="1"/>
    </xf>
    <xf numFmtId="0" fontId="12" fillId="0" borderId="4" xfId="2" applyNumberFormat="1" applyFont="1" applyFill="1" applyBorder="1" applyAlignment="1" applyProtection="1">
      <alignment horizontal="center" vertical="center"/>
      <protection hidden="1"/>
    </xf>
    <xf numFmtId="0" fontId="3" fillId="0" borderId="29" xfId="2" applyNumberFormat="1" applyFont="1" applyFill="1" applyBorder="1" applyAlignment="1" applyProtection="1">
      <alignment horizontal="center" wrapText="1"/>
      <protection hidden="1"/>
    </xf>
    <xf numFmtId="0" fontId="3" fillId="0" borderId="30" xfId="2" applyNumberFormat="1" applyFont="1" applyFill="1" applyBorder="1" applyAlignment="1" applyProtection="1">
      <alignment horizontal="center" wrapText="1"/>
      <protection hidden="1"/>
    </xf>
    <xf numFmtId="0" fontId="3" fillId="0" borderId="31" xfId="2" applyNumberFormat="1" applyFont="1" applyFill="1" applyBorder="1" applyAlignment="1" applyProtection="1">
      <alignment horizontal="center" wrapText="1"/>
      <protection hidden="1"/>
    </xf>
    <xf numFmtId="0" fontId="3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14" fillId="0" borderId="19" xfId="2" applyNumberFormat="1" applyFont="1" applyFill="1" applyBorder="1" applyAlignment="1" applyProtection="1">
      <alignment horizontal="center" vertical="center" textRotation="90" wrapText="1"/>
      <protection hidden="1"/>
    </xf>
    <xf numFmtId="0" fontId="14" fillId="0" borderId="4" xfId="2" applyNumberFormat="1" applyFont="1" applyFill="1" applyBorder="1" applyAlignment="1" applyProtection="1">
      <alignment horizontal="center" vertical="center" textRotation="90" wrapText="1"/>
      <protection hidden="1"/>
    </xf>
    <xf numFmtId="0" fontId="21" fillId="0" borderId="19" xfId="2" applyNumberFormat="1" applyFont="1" applyFill="1" applyBorder="1" applyAlignment="1" applyProtection="1">
      <alignment horizontal="center" vertical="center" textRotation="90" wrapText="1"/>
      <protection hidden="1"/>
    </xf>
    <xf numFmtId="0" fontId="21" fillId="0" borderId="4" xfId="2" applyNumberFormat="1" applyFont="1" applyFill="1" applyBorder="1" applyAlignment="1" applyProtection="1">
      <alignment horizontal="center" vertical="center" textRotation="90" wrapText="1"/>
      <protection hidden="1"/>
    </xf>
    <xf numFmtId="0" fontId="5" fillId="0" borderId="0" xfId="2" applyNumberFormat="1" applyFont="1" applyFill="1" applyAlignment="1" applyProtection="1">
      <alignment horizontal="center" vertical="center"/>
      <protection hidden="1"/>
    </xf>
    <xf numFmtId="0" fontId="2" fillId="0" borderId="0" xfId="2" applyFont="1" applyFill="1" applyAlignment="1" applyProtection="1">
      <alignment horizontal="right" wrapText="1"/>
      <protection hidden="1"/>
    </xf>
    <xf numFmtId="0" fontId="9" fillId="0" borderId="24" xfId="2" applyNumberFormat="1" applyFont="1" applyFill="1" applyBorder="1" applyAlignment="1" applyProtection="1">
      <alignment horizontal="left" vertical="center"/>
      <protection hidden="1"/>
    </xf>
    <xf numFmtId="0" fontId="9" fillId="0" borderId="25" xfId="2" applyNumberFormat="1" applyFont="1" applyFill="1" applyBorder="1" applyAlignment="1" applyProtection="1">
      <alignment horizontal="left" vertical="center"/>
      <protection hidden="1"/>
    </xf>
    <xf numFmtId="0" fontId="9" fillId="0" borderId="10" xfId="2" applyNumberFormat="1" applyFont="1" applyFill="1" applyBorder="1" applyAlignment="1" applyProtection="1">
      <alignment horizontal="left" vertical="center"/>
      <protection hidden="1"/>
    </xf>
    <xf numFmtId="0" fontId="2" fillId="0" borderId="26" xfId="2" applyNumberFormat="1" applyFont="1" applyFill="1" applyBorder="1" applyAlignment="1" applyProtection="1">
      <alignment horizontal="left" vertical="center"/>
      <protection hidden="1"/>
    </xf>
    <xf numFmtId="0" fontId="2" fillId="0" borderId="27" xfId="2" applyNumberFormat="1" applyFont="1" applyFill="1" applyBorder="1" applyAlignment="1" applyProtection="1">
      <alignment horizontal="left" vertical="center"/>
      <protection hidden="1"/>
    </xf>
    <xf numFmtId="0" fontId="2" fillId="0" borderId="28" xfId="2" applyNumberFormat="1" applyFont="1" applyFill="1" applyBorder="1" applyAlignment="1" applyProtection="1">
      <alignment horizontal="left" vertical="center"/>
      <protection hidden="1"/>
    </xf>
    <xf numFmtId="0" fontId="3" fillId="0" borderId="0" xfId="2" applyFont="1" applyAlignment="1" applyProtection="1">
      <alignment horizontal="center"/>
      <protection hidden="1"/>
    </xf>
    <xf numFmtId="0" fontId="9" fillId="0" borderId="0" xfId="2" applyNumberFormat="1" applyFont="1" applyFill="1" applyAlignment="1" applyProtection="1">
      <alignment horizontal="center" vertical="center"/>
      <protection hidden="1"/>
    </xf>
    <xf numFmtId="0" fontId="9" fillId="0" borderId="0" xfId="2" applyFont="1" applyAlignment="1">
      <alignment horizontal="center"/>
    </xf>
    <xf numFmtId="0" fontId="3" fillId="0" borderId="20" xfId="2" applyFont="1" applyFill="1" applyBorder="1" applyAlignment="1" applyProtection="1">
      <alignment horizontal="center" vertical="center"/>
      <protection hidden="1"/>
    </xf>
    <xf numFmtId="0" fontId="3" fillId="0" borderId="21" xfId="2" applyFont="1" applyFill="1" applyBorder="1" applyAlignment="1" applyProtection="1">
      <alignment horizontal="center" vertical="center"/>
      <protection hidden="1"/>
    </xf>
    <xf numFmtId="0" fontId="3" fillId="0" borderId="22" xfId="2" applyFont="1" applyFill="1" applyBorder="1" applyAlignment="1" applyProtection="1">
      <alignment horizontal="center" vertical="center"/>
      <protection hidden="1"/>
    </xf>
    <xf numFmtId="0" fontId="2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Alignment="1" applyProtection="1">
      <alignment horizontal="righ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9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8"/>
  <sheetViews>
    <sheetView tabSelected="1" view="pageBreakPreview" zoomScaleNormal="75" zoomScaleSheetLayoutView="100" workbookViewId="0">
      <pane xSplit="1" ySplit="10" topLeftCell="B26" activePane="bottomRight" state="frozen"/>
      <selection pane="topRight" activeCell="B1" sqref="B1"/>
      <selection pane="bottomLeft" activeCell="A7" sqref="A7"/>
      <selection pane="bottomRight" activeCell="A2" sqref="A2:E2"/>
    </sheetView>
  </sheetViews>
  <sheetFormatPr defaultRowHeight="13.2"/>
  <cols>
    <col min="1" max="1" width="61.21875" customWidth="1"/>
    <col min="2" max="2" width="27.6640625" customWidth="1"/>
    <col min="3" max="3" width="18" style="1" customWidth="1"/>
    <col min="4" max="4" width="17.77734375" style="1" customWidth="1"/>
    <col min="5" max="5" width="10.21875" style="1" customWidth="1"/>
    <col min="6" max="6" width="9.33203125" bestFit="1" customWidth="1"/>
  </cols>
  <sheetData>
    <row r="1" spans="1:8" ht="21.75" customHeight="1">
      <c r="B1" s="321" t="s">
        <v>258</v>
      </c>
      <c r="C1" s="321"/>
      <c r="D1" s="321"/>
      <c r="E1" s="321"/>
      <c r="F1" s="5"/>
    </row>
    <row r="2" spans="1:8" ht="14.25" customHeight="1">
      <c r="A2" s="321" t="s">
        <v>473</v>
      </c>
      <c r="B2" s="321"/>
      <c r="C2" s="321"/>
      <c r="D2" s="321"/>
      <c r="E2" s="321"/>
      <c r="F2" s="5"/>
    </row>
    <row r="3" spans="1:8" ht="15" customHeight="1">
      <c r="A3" s="321" t="s">
        <v>475</v>
      </c>
      <c r="B3" s="321"/>
      <c r="C3" s="321"/>
      <c r="D3" s="321"/>
      <c r="E3" s="321"/>
      <c r="F3" s="5"/>
    </row>
    <row r="4" spans="1:8" ht="15.6" customHeight="1">
      <c r="A4" s="321" t="s">
        <v>474</v>
      </c>
      <c r="B4" s="321"/>
      <c r="C4" s="321"/>
      <c r="D4" s="321"/>
      <c r="E4" s="321"/>
      <c r="F4" s="5"/>
    </row>
    <row r="5" spans="1:8" ht="15.6">
      <c r="B5" s="24"/>
      <c r="C5" s="24"/>
      <c r="D5" s="210"/>
      <c r="E5" s="210"/>
      <c r="F5" s="5"/>
    </row>
    <row r="6" spans="1:8" ht="20.100000000000001" customHeight="1">
      <c r="A6" s="323" t="s">
        <v>270</v>
      </c>
      <c r="B6" s="323"/>
      <c r="C6" s="323"/>
      <c r="D6" s="208"/>
      <c r="E6" s="208"/>
    </row>
    <row r="7" spans="1:8" ht="20.100000000000001" customHeight="1">
      <c r="A7" s="214" t="s">
        <v>14</v>
      </c>
      <c r="B7" s="214"/>
      <c r="C7" s="214"/>
      <c r="D7" s="208"/>
      <c r="E7" s="208"/>
    </row>
    <row r="8" spans="1:8" ht="17.25" customHeight="1">
      <c r="A8" s="323" t="s">
        <v>448</v>
      </c>
      <c r="B8" s="323"/>
      <c r="C8" s="323"/>
      <c r="D8" s="208"/>
      <c r="E8" s="208"/>
      <c r="G8" s="4"/>
      <c r="H8" s="4"/>
    </row>
    <row r="9" spans="1:8" ht="16.5" customHeight="1" thickBot="1">
      <c r="B9" s="3"/>
      <c r="C9" s="6"/>
      <c r="D9" s="322" t="s">
        <v>25</v>
      </c>
      <c r="E9" s="322"/>
      <c r="G9" s="4"/>
      <c r="H9" s="4"/>
    </row>
    <row r="10" spans="1:8" ht="34.5" customHeight="1" thickBot="1">
      <c r="A10" s="114" t="s">
        <v>0</v>
      </c>
      <c r="B10" s="115" t="s">
        <v>13</v>
      </c>
      <c r="C10" s="116" t="s">
        <v>262</v>
      </c>
      <c r="D10" s="213" t="s">
        <v>263</v>
      </c>
      <c r="E10" s="218" t="s">
        <v>273</v>
      </c>
    </row>
    <row r="11" spans="1:8" ht="19.8" customHeight="1">
      <c r="A11" s="104" t="s">
        <v>1</v>
      </c>
      <c r="B11" s="19" t="s">
        <v>5</v>
      </c>
      <c r="C11" s="106">
        <f>C12</f>
        <v>24373000</v>
      </c>
      <c r="D11" s="106">
        <f>D12</f>
        <v>24918440.609999999</v>
      </c>
      <c r="E11" s="258">
        <f>D11/C11*100</f>
        <v>102.23788868830263</v>
      </c>
    </row>
    <row r="12" spans="1:8" ht="18.600000000000001" customHeight="1">
      <c r="A12" s="8" t="s">
        <v>16</v>
      </c>
      <c r="B12" s="279" t="s">
        <v>15</v>
      </c>
      <c r="C12" s="109">
        <f>C13+C14+C15</f>
        <v>24373000</v>
      </c>
      <c r="D12" s="109">
        <f>D13+D14+D15</f>
        <v>24918440.609999999</v>
      </c>
      <c r="E12" s="216">
        <f>D12/C12*100</f>
        <v>102.23788868830263</v>
      </c>
    </row>
    <row r="13" spans="1:8" ht="79.2" customHeight="1">
      <c r="A13" s="194" t="s">
        <v>108</v>
      </c>
      <c r="B13" s="18" t="s">
        <v>20</v>
      </c>
      <c r="C13" s="107">
        <v>24144591.18</v>
      </c>
      <c r="D13" s="107">
        <v>24627216.859999999</v>
      </c>
      <c r="E13" s="217">
        <f>D13/C13*100</f>
        <v>101.99889770923012</v>
      </c>
    </row>
    <row r="14" spans="1:8" ht="125.4" customHeight="1">
      <c r="A14" s="241" t="s">
        <v>109</v>
      </c>
      <c r="B14" s="18" t="s">
        <v>21</v>
      </c>
      <c r="C14" s="107">
        <v>12427.67</v>
      </c>
      <c r="D14" s="107">
        <v>17304.23</v>
      </c>
      <c r="E14" s="217">
        <f>D14/C14*100</f>
        <v>139.23953564907981</v>
      </c>
    </row>
    <row r="15" spans="1:8" ht="34.5" customHeight="1">
      <c r="A15" s="148" t="s">
        <v>265</v>
      </c>
      <c r="B15" s="18" t="s">
        <v>91</v>
      </c>
      <c r="C15" s="107">
        <v>215981.15</v>
      </c>
      <c r="D15" s="257">
        <v>273919.52</v>
      </c>
      <c r="E15" s="217">
        <f>D15/C15*100</f>
        <v>126.82566048009282</v>
      </c>
    </row>
    <row r="16" spans="1:8" ht="32.4" customHeight="1">
      <c r="A16" s="104" t="s">
        <v>74</v>
      </c>
      <c r="B16" s="313" t="s">
        <v>449</v>
      </c>
      <c r="C16" s="190">
        <f>C17</f>
        <v>2175082.69</v>
      </c>
      <c r="D16" s="190">
        <f>D17</f>
        <v>2202114.8499999996</v>
      </c>
      <c r="E16" s="215">
        <f t="shared" ref="E16:E74" si="0">D16/C16*100</f>
        <v>101.24281068137229</v>
      </c>
    </row>
    <row r="17" spans="1:5" ht="36" customHeight="1">
      <c r="A17" s="92" t="s">
        <v>75</v>
      </c>
      <c r="B17" s="279" t="s">
        <v>86</v>
      </c>
      <c r="C17" s="95">
        <f>C18+C19+C20+C21</f>
        <v>2175082.69</v>
      </c>
      <c r="D17" s="95">
        <f>D18+D19+D20+D21</f>
        <v>2202114.8499999996</v>
      </c>
      <c r="E17" s="216">
        <f t="shared" si="0"/>
        <v>101.24281068137229</v>
      </c>
    </row>
    <row r="18" spans="1:5" ht="81" customHeight="1">
      <c r="A18" s="149" t="s">
        <v>87</v>
      </c>
      <c r="B18" s="18" t="s">
        <v>88</v>
      </c>
      <c r="C18" s="147">
        <v>947053.54</v>
      </c>
      <c r="D18" s="147">
        <v>981185.99</v>
      </c>
      <c r="E18" s="217">
        <f t="shared" si="0"/>
        <v>103.6040676221959</v>
      </c>
    </row>
    <row r="19" spans="1:5" ht="98.4" customHeight="1">
      <c r="A19" s="149" t="s">
        <v>221</v>
      </c>
      <c r="B19" s="18" t="s">
        <v>280</v>
      </c>
      <c r="C19" s="147">
        <v>8602.31</v>
      </c>
      <c r="D19" s="147">
        <v>9449.4500000000007</v>
      </c>
      <c r="E19" s="217">
        <f t="shared" si="0"/>
        <v>109.84781994603776</v>
      </c>
    </row>
    <row r="20" spans="1:5" ht="80.400000000000006" customHeight="1">
      <c r="A20" s="149" t="s">
        <v>222</v>
      </c>
      <c r="B20" s="18" t="s">
        <v>89</v>
      </c>
      <c r="C20" s="147">
        <v>1429342.73</v>
      </c>
      <c r="D20" s="147">
        <v>1431320.66</v>
      </c>
      <c r="E20" s="217">
        <f t="shared" si="0"/>
        <v>100.13838038690692</v>
      </c>
    </row>
    <row r="21" spans="1:5" ht="81" customHeight="1">
      <c r="A21" s="149" t="s">
        <v>223</v>
      </c>
      <c r="B21" s="18" t="s">
        <v>90</v>
      </c>
      <c r="C21" s="147">
        <v>-209915.89</v>
      </c>
      <c r="D21" s="147">
        <v>-219841.25</v>
      </c>
      <c r="E21" s="217">
        <f t="shared" si="0"/>
        <v>104.72825568374076</v>
      </c>
    </row>
    <row r="22" spans="1:5" ht="19.5" customHeight="1">
      <c r="A22" s="13" t="s">
        <v>2</v>
      </c>
      <c r="B22" s="20" t="s">
        <v>6</v>
      </c>
      <c r="C22" s="108">
        <f>C23+C24</f>
        <v>13943000</v>
      </c>
      <c r="D22" s="108">
        <f>D23+D24</f>
        <v>14750263.33</v>
      </c>
      <c r="E22" s="215">
        <f t="shared" si="0"/>
        <v>105.78973915226277</v>
      </c>
    </row>
    <row r="23" spans="1:5" ht="52.8" customHeight="1">
      <c r="A23" s="8" t="s">
        <v>99</v>
      </c>
      <c r="B23" s="279" t="s">
        <v>100</v>
      </c>
      <c r="C23" s="109">
        <v>3427000</v>
      </c>
      <c r="D23" s="109">
        <v>3679818.49</v>
      </c>
      <c r="E23" s="216">
        <f t="shared" si="0"/>
        <v>107.37725386635542</v>
      </c>
    </row>
    <row r="24" spans="1:5" ht="17.25" customHeight="1">
      <c r="A24" s="174" t="s">
        <v>17</v>
      </c>
      <c r="B24" s="279" t="s">
        <v>7</v>
      </c>
      <c r="C24" s="109">
        <f>C25+C26</f>
        <v>10516000</v>
      </c>
      <c r="D24" s="109">
        <f>D25+D26</f>
        <v>11070444.84</v>
      </c>
      <c r="E24" s="216">
        <f t="shared" si="0"/>
        <v>105.27239292506655</v>
      </c>
    </row>
    <row r="25" spans="1:5" ht="32.4" customHeight="1">
      <c r="A25" s="11" t="s">
        <v>96</v>
      </c>
      <c r="B25" s="18" t="s">
        <v>97</v>
      </c>
      <c r="C25" s="107">
        <v>7500000</v>
      </c>
      <c r="D25" s="107">
        <v>7622025.8399999999</v>
      </c>
      <c r="E25" s="217">
        <f t="shared" si="0"/>
        <v>101.6270112</v>
      </c>
    </row>
    <row r="26" spans="1:5" ht="35.4" customHeight="1">
      <c r="A26" s="184" t="s">
        <v>101</v>
      </c>
      <c r="B26" s="18" t="s">
        <v>98</v>
      </c>
      <c r="C26" s="107">
        <v>3016000</v>
      </c>
      <c r="D26" s="107">
        <v>3448419</v>
      </c>
      <c r="E26" s="217">
        <f t="shared" si="0"/>
        <v>114.33750000000001</v>
      </c>
    </row>
    <row r="27" spans="1:5" ht="37.799999999999997" customHeight="1">
      <c r="A27" s="13" t="s">
        <v>3</v>
      </c>
      <c r="B27" s="21" t="s">
        <v>8</v>
      </c>
      <c r="C27" s="110">
        <f>C28+C33+C32</f>
        <v>3683345</v>
      </c>
      <c r="D27" s="110">
        <f>D28+D33+D32</f>
        <v>4181105.93</v>
      </c>
      <c r="E27" s="215">
        <f t="shared" si="0"/>
        <v>113.51382859873296</v>
      </c>
    </row>
    <row r="28" spans="1:5" ht="97.8" customHeight="1">
      <c r="A28" s="14" t="s">
        <v>450</v>
      </c>
      <c r="B28" s="279" t="s">
        <v>10</v>
      </c>
      <c r="C28" s="109">
        <f>C29+C30+C31</f>
        <v>1517836</v>
      </c>
      <c r="D28" s="109">
        <f>D29+D30+D31</f>
        <v>1958339.57</v>
      </c>
      <c r="E28" s="216">
        <f t="shared" si="0"/>
        <v>129.02181592741243</v>
      </c>
    </row>
    <row r="29" spans="1:5" ht="82.2" customHeight="1">
      <c r="A29" s="15" t="s">
        <v>102</v>
      </c>
      <c r="B29" s="18" t="s">
        <v>110</v>
      </c>
      <c r="C29" s="107">
        <v>1510000</v>
      </c>
      <c r="D29" s="107">
        <v>1949997.01</v>
      </c>
      <c r="E29" s="217">
        <f t="shared" si="0"/>
        <v>129.1388748344371</v>
      </c>
    </row>
    <row r="30" spans="1:5" ht="88.8" customHeight="1">
      <c r="A30" s="15" t="s">
        <v>421</v>
      </c>
      <c r="B30" s="18" t="s">
        <v>368</v>
      </c>
      <c r="C30" s="107">
        <v>7043</v>
      </c>
      <c r="D30" s="107">
        <v>7440.03</v>
      </c>
      <c r="E30" s="217">
        <f t="shared" si="0"/>
        <v>105.63722845378389</v>
      </c>
    </row>
    <row r="31" spans="1:5" ht="35.4" customHeight="1">
      <c r="A31" s="148" t="s">
        <v>369</v>
      </c>
      <c r="B31" s="287" t="s">
        <v>370</v>
      </c>
      <c r="C31" s="107">
        <v>793</v>
      </c>
      <c r="D31" s="107">
        <v>902.53</v>
      </c>
      <c r="E31" s="217">
        <f t="shared" si="0"/>
        <v>113.81210592686001</v>
      </c>
    </row>
    <row r="32" spans="1:5" ht="64.8" customHeight="1">
      <c r="A32" s="87" t="s">
        <v>355</v>
      </c>
      <c r="B32" s="145" t="s">
        <v>356</v>
      </c>
      <c r="C32" s="109">
        <v>185509</v>
      </c>
      <c r="D32" s="109">
        <v>185509</v>
      </c>
      <c r="E32" s="216">
        <f t="shared" si="0"/>
        <v>100</v>
      </c>
    </row>
    <row r="33" spans="1:5" ht="80.400000000000006" customHeight="1">
      <c r="A33" s="14" t="s">
        <v>103</v>
      </c>
      <c r="B33" s="279" t="s">
        <v>104</v>
      </c>
      <c r="C33" s="109">
        <v>1980000</v>
      </c>
      <c r="D33" s="109">
        <v>2037257.36</v>
      </c>
      <c r="E33" s="216">
        <f t="shared" si="0"/>
        <v>102.89178585858588</v>
      </c>
    </row>
    <row r="34" spans="1:5" ht="33.6" customHeight="1">
      <c r="A34" s="314" t="s">
        <v>447</v>
      </c>
      <c r="B34" s="178" t="s">
        <v>111</v>
      </c>
      <c r="C34" s="110">
        <f>C35+C36+C37</f>
        <v>950403.24</v>
      </c>
      <c r="D34" s="110">
        <f>D35+D36+D37</f>
        <v>1036254.8099999999</v>
      </c>
      <c r="E34" s="215">
        <f t="shared" si="0"/>
        <v>109.03317311923304</v>
      </c>
    </row>
    <row r="35" spans="1:5" ht="33.6" customHeight="1">
      <c r="A35" s="174" t="s">
        <v>295</v>
      </c>
      <c r="B35" s="145" t="s">
        <v>451</v>
      </c>
      <c r="C35" s="109">
        <v>153200</v>
      </c>
      <c r="D35" s="109">
        <v>153200</v>
      </c>
      <c r="E35" s="216">
        <f t="shared" si="0"/>
        <v>100</v>
      </c>
    </row>
    <row r="36" spans="1:5" ht="48.6" customHeight="1">
      <c r="A36" s="87" t="s">
        <v>112</v>
      </c>
      <c r="B36" s="145" t="s">
        <v>452</v>
      </c>
      <c r="C36" s="109">
        <v>84810</v>
      </c>
      <c r="D36" s="109">
        <v>90103.1</v>
      </c>
      <c r="E36" s="216">
        <f t="shared" si="0"/>
        <v>106.24112722556302</v>
      </c>
    </row>
    <row r="37" spans="1:5" ht="33" customHeight="1">
      <c r="A37" s="87" t="s">
        <v>113</v>
      </c>
      <c r="B37" s="145" t="s">
        <v>453</v>
      </c>
      <c r="C37" s="109">
        <v>712393.24</v>
      </c>
      <c r="D37" s="109">
        <v>792951.71</v>
      </c>
      <c r="E37" s="216">
        <f t="shared" si="0"/>
        <v>111.30814632659904</v>
      </c>
    </row>
    <row r="38" spans="1:5" ht="33.6" customHeight="1">
      <c r="A38" s="12" t="s">
        <v>4</v>
      </c>
      <c r="B38" s="21" t="s">
        <v>9</v>
      </c>
      <c r="C38" s="110">
        <f>C39+C40+C41</f>
        <v>1049704</v>
      </c>
      <c r="D38" s="110">
        <f>D39+D40+D41</f>
        <v>1547523.96</v>
      </c>
      <c r="E38" s="215">
        <f t="shared" si="0"/>
        <v>147.42479403717618</v>
      </c>
    </row>
    <row r="39" spans="1:5" ht="99.6" customHeight="1">
      <c r="A39" s="284" t="s">
        <v>422</v>
      </c>
      <c r="B39" s="279" t="s">
        <v>423</v>
      </c>
      <c r="C39" s="109">
        <v>163000</v>
      </c>
      <c r="D39" s="109">
        <v>163000</v>
      </c>
      <c r="E39" s="216">
        <f t="shared" si="0"/>
        <v>100</v>
      </c>
    </row>
    <row r="40" spans="1:5" ht="96" customHeight="1">
      <c r="A40" s="284" t="s">
        <v>357</v>
      </c>
      <c r="B40" s="279" t="s">
        <v>358</v>
      </c>
      <c r="C40" s="109">
        <v>11704</v>
      </c>
      <c r="D40" s="109">
        <v>11704</v>
      </c>
      <c r="E40" s="216">
        <f t="shared" si="0"/>
        <v>100</v>
      </c>
    </row>
    <row r="41" spans="1:5" ht="50.4" customHeight="1">
      <c r="A41" s="14" t="s">
        <v>105</v>
      </c>
      <c r="B41" s="279" t="s">
        <v>324</v>
      </c>
      <c r="C41" s="109">
        <v>875000</v>
      </c>
      <c r="D41" s="109">
        <v>1372819.96</v>
      </c>
      <c r="E41" s="216">
        <f t="shared" si="0"/>
        <v>156.89370971428571</v>
      </c>
    </row>
    <row r="42" spans="1:5" ht="25.8" customHeight="1">
      <c r="A42" s="288" t="s">
        <v>371</v>
      </c>
      <c r="B42" s="21" t="s">
        <v>372</v>
      </c>
      <c r="C42" s="110">
        <f>C43</f>
        <v>69002</v>
      </c>
      <c r="D42" s="110">
        <f>D43+D44</f>
        <v>89090.239999999991</v>
      </c>
      <c r="E42" s="215">
        <f t="shared" si="0"/>
        <v>129.11254746239237</v>
      </c>
    </row>
    <row r="43" spans="1:5" ht="84.6" customHeight="1">
      <c r="A43" s="87" t="s">
        <v>373</v>
      </c>
      <c r="B43" s="279" t="s">
        <v>374</v>
      </c>
      <c r="C43" s="109">
        <v>69002</v>
      </c>
      <c r="D43" s="109">
        <v>69003.009999999995</v>
      </c>
      <c r="E43" s="216">
        <f t="shared" si="0"/>
        <v>100.00146372568909</v>
      </c>
    </row>
    <row r="44" spans="1:5" ht="61.2" customHeight="1">
      <c r="A44" s="87" t="s">
        <v>388</v>
      </c>
      <c r="B44" s="279" t="s">
        <v>389</v>
      </c>
      <c r="C44" s="109"/>
      <c r="D44" s="109">
        <v>20087.23</v>
      </c>
      <c r="E44" s="219"/>
    </row>
    <row r="45" spans="1:5" ht="25.8" customHeight="1" thickBot="1">
      <c r="A45" s="16" t="s">
        <v>11</v>
      </c>
      <c r="B45" s="16"/>
      <c r="C45" s="111">
        <f>C11+C16+C22+C27+C34+C38+C42+C44</f>
        <v>46243536.93</v>
      </c>
      <c r="D45" s="111">
        <f>D11+D16+D22+D27+D34+D38+D42</f>
        <v>48724793.730000004</v>
      </c>
      <c r="E45" s="246">
        <f t="shared" si="0"/>
        <v>105.36562937163727</v>
      </c>
    </row>
    <row r="46" spans="1:5" ht="19.8" customHeight="1">
      <c r="A46" s="9" t="s">
        <v>320</v>
      </c>
      <c r="B46" s="7" t="s">
        <v>321</v>
      </c>
      <c r="C46" s="253">
        <f>C47+C69</f>
        <v>60295865.75</v>
      </c>
      <c r="D46" s="253">
        <f>D47+D69</f>
        <v>57247733.339999996</v>
      </c>
      <c r="E46" s="254">
        <f t="shared" si="0"/>
        <v>94.944707448702644</v>
      </c>
    </row>
    <row r="47" spans="1:5" ht="33.75" customHeight="1">
      <c r="A47" s="23" t="s">
        <v>18</v>
      </c>
      <c r="B47" s="196" t="s">
        <v>19</v>
      </c>
      <c r="C47" s="253">
        <f>C48+C54</f>
        <v>60031801.159999996</v>
      </c>
      <c r="D47" s="253">
        <f>D48+D54+D71</f>
        <v>56983668.749999993</v>
      </c>
      <c r="E47" s="215">
        <f t="shared" si="0"/>
        <v>94.922470505464332</v>
      </c>
    </row>
    <row r="48" spans="1:5" ht="32.25" customHeight="1">
      <c r="A48" s="23" t="s">
        <v>362</v>
      </c>
      <c r="B48" s="196" t="s">
        <v>363</v>
      </c>
      <c r="C48" s="207">
        <f>C50+C51</f>
        <v>23066000</v>
      </c>
      <c r="D48" s="207">
        <f>D50+D51</f>
        <v>23030500</v>
      </c>
      <c r="E48" s="215">
        <f t="shared" si="0"/>
        <v>99.846093817740396</v>
      </c>
    </row>
    <row r="49" spans="1:5" ht="22.8" customHeight="1">
      <c r="A49" s="286" t="s">
        <v>364</v>
      </c>
      <c r="B49" s="229" t="s">
        <v>365</v>
      </c>
      <c r="C49" s="200">
        <f>C50</f>
        <v>22736000</v>
      </c>
      <c r="D49" s="200">
        <f>D50</f>
        <v>22736000</v>
      </c>
      <c r="E49" s="216">
        <f t="shared" si="0"/>
        <v>100</v>
      </c>
    </row>
    <row r="50" spans="1:5" ht="33.6" customHeight="1">
      <c r="A50" s="117" t="s">
        <v>106</v>
      </c>
      <c r="B50" s="154" t="s">
        <v>299</v>
      </c>
      <c r="C50" s="112">
        <v>22736000</v>
      </c>
      <c r="D50" s="112">
        <v>22736000</v>
      </c>
      <c r="E50" s="217">
        <f t="shared" si="0"/>
        <v>100</v>
      </c>
    </row>
    <row r="51" spans="1:5" ht="19.2" customHeight="1">
      <c r="A51" s="286" t="s">
        <v>424</v>
      </c>
      <c r="B51" s="192" t="s">
        <v>425</v>
      </c>
      <c r="C51" s="200">
        <f>C52</f>
        <v>330000</v>
      </c>
      <c r="D51" s="200">
        <f>D52</f>
        <v>294500</v>
      </c>
      <c r="E51" s="216">
        <f t="shared" si="0"/>
        <v>89.242424242424249</v>
      </c>
    </row>
    <row r="52" spans="1:5" ht="19.8" customHeight="1">
      <c r="A52" s="299" t="s">
        <v>426</v>
      </c>
      <c r="B52" s="154" t="s">
        <v>427</v>
      </c>
      <c r="C52" s="200">
        <f>C53</f>
        <v>330000</v>
      </c>
      <c r="D52" s="200">
        <f>D53</f>
        <v>294500</v>
      </c>
      <c r="E52" s="216">
        <f t="shared" si="0"/>
        <v>89.242424242424249</v>
      </c>
    </row>
    <row r="53" spans="1:5" ht="48.6" customHeight="1">
      <c r="A53" s="117" t="s">
        <v>428</v>
      </c>
      <c r="B53" s="154" t="s">
        <v>429</v>
      </c>
      <c r="C53" s="112">
        <v>330000</v>
      </c>
      <c r="D53" s="112">
        <v>294500</v>
      </c>
      <c r="E53" s="217">
        <f t="shared" si="0"/>
        <v>89.242424242424249</v>
      </c>
    </row>
    <row r="54" spans="1:5" ht="33" customHeight="1">
      <c r="A54" s="23" t="s">
        <v>366</v>
      </c>
      <c r="B54" s="196" t="s">
        <v>329</v>
      </c>
      <c r="C54" s="199">
        <f>C55+C65+C57+C59+C63+C61</f>
        <v>36965801.159999996</v>
      </c>
      <c r="D54" s="199">
        <f>D55+D65+D57+D59+D63+D61</f>
        <v>36951552.449999996</v>
      </c>
      <c r="E54" s="215">
        <f t="shared" si="0"/>
        <v>99.961454345495369</v>
      </c>
    </row>
    <row r="55" spans="1:5" ht="66.599999999999994" customHeight="1">
      <c r="A55" s="174" t="s">
        <v>251</v>
      </c>
      <c r="B55" s="192" t="s">
        <v>301</v>
      </c>
      <c r="C55" s="200">
        <f>C56</f>
        <v>20157110</v>
      </c>
      <c r="D55" s="200">
        <f>D56</f>
        <v>20157109.109999999</v>
      </c>
      <c r="E55" s="216">
        <f t="shared" si="0"/>
        <v>99.999995584684513</v>
      </c>
    </row>
    <row r="56" spans="1:5" ht="79.8" customHeight="1">
      <c r="A56" s="11" t="s">
        <v>318</v>
      </c>
      <c r="B56" s="154" t="s">
        <v>300</v>
      </c>
      <c r="C56" s="112">
        <v>20157110</v>
      </c>
      <c r="D56" s="112">
        <v>20157109.109999999</v>
      </c>
      <c r="E56" s="217">
        <f t="shared" si="0"/>
        <v>99.999995584684513</v>
      </c>
    </row>
    <row r="57" spans="1:5" ht="54" customHeight="1">
      <c r="A57" s="203" t="s">
        <v>319</v>
      </c>
      <c r="B57" s="204" t="s">
        <v>303</v>
      </c>
      <c r="C57" s="200">
        <f>C58</f>
        <v>6600040</v>
      </c>
      <c r="D57" s="200">
        <f>D58</f>
        <v>6600039.75</v>
      </c>
      <c r="E57" s="216">
        <f t="shared" si="0"/>
        <v>99.999996212144168</v>
      </c>
    </row>
    <row r="58" spans="1:5" ht="97.2" customHeight="1">
      <c r="A58" s="256" t="s">
        <v>323</v>
      </c>
      <c r="B58" s="202" t="s">
        <v>302</v>
      </c>
      <c r="C58" s="252">
        <v>6600040</v>
      </c>
      <c r="D58" s="112">
        <v>6600039.75</v>
      </c>
      <c r="E58" s="217">
        <f t="shared" si="0"/>
        <v>99.999996212144168</v>
      </c>
    </row>
    <row r="59" spans="1:5" ht="35.4" customHeight="1">
      <c r="A59" s="289" t="s">
        <v>375</v>
      </c>
      <c r="B59" s="204" t="s">
        <v>376</v>
      </c>
      <c r="C59" s="290">
        <f>C60</f>
        <v>1071680</v>
      </c>
      <c r="D59" s="200">
        <f>D60</f>
        <v>1066927.68</v>
      </c>
      <c r="E59" s="216">
        <f t="shared" si="0"/>
        <v>99.55655419528216</v>
      </c>
    </row>
    <row r="60" spans="1:5" ht="36" customHeight="1">
      <c r="A60" s="256" t="s">
        <v>377</v>
      </c>
      <c r="B60" s="202" t="s">
        <v>378</v>
      </c>
      <c r="C60" s="252">
        <v>1071680</v>
      </c>
      <c r="D60" s="112">
        <v>1066927.68</v>
      </c>
      <c r="E60" s="217">
        <f t="shared" si="0"/>
        <v>99.55655419528216</v>
      </c>
    </row>
    <row r="61" spans="1:5" ht="66.599999999999994" customHeight="1">
      <c r="A61" s="289" t="s">
        <v>430</v>
      </c>
      <c r="B61" s="204" t="s">
        <v>431</v>
      </c>
      <c r="C61" s="290">
        <f>C62</f>
        <v>3194228.16</v>
      </c>
      <c r="D61" s="200">
        <f>D62</f>
        <v>3194225.73</v>
      </c>
      <c r="E61" s="217">
        <f t="shared" si="0"/>
        <v>99.999923925284023</v>
      </c>
    </row>
    <row r="62" spans="1:5" ht="84" customHeight="1">
      <c r="A62" s="256" t="s">
        <v>432</v>
      </c>
      <c r="B62" s="202" t="s">
        <v>454</v>
      </c>
      <c r="C62" s="252">
        <v>3194228.16</v>
      </c>
      <c r="D62" s="112">
        <v>3194225.73</v>
      </c>
      <c r="E62" s="217">
        <f t="shared" si="0"/>
        <v>99.999923925284023</v>
      </c>
    </row>
    <row r="63" spans="1:5" ht="53.4" customHeight="1">
      <c r="A63" s="289" t="s">
        <v>379</v>
      </c>
      <c r="B63" s="291" t="s">
        <v>380</v>
      </c>
      <c r="C63" s="290">
        <f>C64</f>
        <v>4342663</v>
      </c>
      <c r="D63" s="200">
        <f>D64</f>
        <v>4340907.45</v>
      </c>
      <c r="E63" s="217">
        <f t="shared" si="0"/>
        <v>99.959574344129393</v>
      </c>
    </row>
    <row r="64" spans="1:5" ht="46.8" customHeight="1">
      <c r="A64" s="256" t="s">
        <v>381</v>
      </c>
      <c r="B64" s="291" t="s">
        <v>382</v>
      </c>
      <c r="C64" s="252">
        <v>4342663</v>
      </c>
      <c r="D64" s="112">
        <v>4340907.45</v>
      </c>
      <c r="E64" s="217">
        <f t="shared" si="0"/>
        <v>99.959574344129393</v>
      </c>
    </row>
    <row r="65" spans="1:5" ht="18.75" customHeight="1">
      <c r="A65" s="228" t="s">
        <v>252</v>
      </c>
      <c r="B65" s="201" t="s">
        <v>304</v>
      </c>
      <c r="C65" s="200">
        <f>C67+C68+C66</f>
        <v>1600080</v>
      </c>
      <c r="D65" s="200">
        <f>D67+D68+D66</f>
        <v>1592342.73</v>
      </c>
      <c r="E65" s="216">
        <f t="shared" si="0"/>
        <v>99.516444802759864</v>
      </c>
    </row>
    <row r="66" spans="1:5" ht="63.6" customHeight="1">
      <c r="A66" s="148" t="s">
        <v>383</v>
      </c>
      <c r="B66" s="193" t="s">
        <v>384</v>
      </c>
      <c r="C66" s="112">
        <v>17903</v>
      </c>
      <c r="D66" s="112">
        <v>17902.57</v>
      </c>
      <c r="E66" s="217">
        <f t="shared" si="0"/>
        <v>99.997598167904826</v>
      </c>
    </row>
    <row r="67" spans="1:5" ht="48.6" customHeight="1">
      <c r="A67" s="283" t="s">
        <v>446</v>
      </c>
      <c r="B67" s="193" t="s">
        <v>354</v>
      </c>
      <c r="C67" s="200">
        <v>300000</v>
      </c>
      <c r="D67" s="112">
        <v>292263.15999999997</v>
      </c>
      <c r="E67" s="220">
        <f t="shared" si="0"/>
        <v>97.421053333333333</v>
      </c>
    </row>
    <row r="68" spans="1:5" ht="37.200000000000003" customHeight="1">
      <c r="A68" s="194" t="s">
        <v>336</v>
      </c>
      <c r="B68" s="193" t="s">
        <v>335</v>
      </c>
      <c r="C68" s="112">
        <v>1282177</v>
      </c>
      <c r="D68" s="112">
        <v>1282177</v>
      </c>
      <c r="E68" s="220">
        <f t="shared" si="0"/>
        <v>100</v>
      </c>
    </row>
    <row r="69" spans="1:5" ht="20.399999999999999" customHeight="1">
      <c r="A69" s="292" t="s">
        <v>385</v>
      </c>
      <c r="B69" s="293" t="s">
        <v>455</v>
      </c>
      <c r="C69" s="207">
        <f>C70</f>
        <v>264064.59000000003</v>
      </c>
      <c r="D69" s="207">
        <f>D70</f>
        <v>264064.59000000003</v>
      </c>
      <c r="E69" s="221">
        <f t="shared" si="0"/>
        <v>100</v>
      </c>
    </row>
    <row r="70" spans="1:5" ht="35.4" customHeight="1">
      <c r="A70" s="251" t="s">
        <v>386</v>
      </c>
      <c r="B70" s="291" t="s">
        <v>387</v>
      </c>
      <c r="C70" s="200">
        <v>264064.59000000003</v>
      </c>
      <c r="D70" s="200">
        <v>264064.59000000003</v>
      </c>
      <c r="E70" s="219">
        <f t="shared" si="0"/>
        <v>100</v>
      </c>
    </row>
    <row r="71" spans="1:5" ht="49.8" customHeight="1">
      <c r="A71" s="303" t="s">
        <v>444</v>
      </c>
      <c r="B71" s="301" t="s">
        <v>456</v>
      </c>
      <c r="C71" s="199"/>
      <c r="D71" s="199">
        <f>D72</f>
        <v>-2998383.7</v>
      </c>
      <c r="E71" s="309"/>
    </row>
    <row r="72" spans="1:5" ht="49.8" customHeight="1">
      <c r="A72" s="302" t="s">
        <v>443</v>
      </c>
      <c r="B72" s="291" t="s">
        <v>434</v>
      </c>
      <c r="C72" s="200"/>
      <c r="D72" s="200">
        <f>D73</f>
        <v>-2998383.7</v>
      </c>
      <c r="E72" s="300"/>
    </row>
    <row r="73" spans="1:5" ht="49.8" customHeight="1" thickBot="1">
      <c r="A73" s="305" t="s">
        <v>445</v>
      </c>
      <c r="B73" s="306" t="s">
        <v>433</v>
      </c>
      <c r="C73" s="307"/>
      <c r="D73" s="307">
        <v>-2998383.7</v>
      </c>
      <c r="E73" s="308"/>
    </row>
    <row r="74" spans="1:5" s="2" customFormat="1" ht="30.75" customHeight="1" thickBot="1">
      <c r="A74" s="10" t="s">
        <v>12</v>
      </c>
      <c r="B74" s="22"/>
      <c r="C74" s="113">
        <f>C45+C46</f>
        <v>106539402.68000001</v>
      </c>
      <c r="D74" s="113">
        <f>D45+D46</f>
        <v>105972527.06999999</v>
      </c>
      <c r="E74" s="304">
        <f t="shared" si="0"/>
        <v>99.467919290196633</v>
      </c>
    </row>
    <row r="88" spans="2:2">
      <c r="B88" t="s">
        <v>442</v>
      </c>
    </row>
  </sheetData>
  <mergeCells count="7">
    <mergeCell ref="A4:E4"/>
    <mergeCell ref="D9:E9"/>
    <mergeCell ref="A8:C8"/>
    <mergeCell ref="A6:C6"/>
    <mergeCell ref="B1:E1"/>
    <mergeCell ref="A2:E2"/>
    <mergeCell ref="A3:E3"/>
  </mergeCells>
  <phoneticPr fontId="0" type="noConversion"/>
  <pageMargins left="0.47244094488188981" right="0.31496062992125984" top="0.39370078740157483" bottom="0.39370078740157483" header="0" footer="0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67"/>
  <sheetViews>
    <sheetView view="pageBreakPreview" topLeftCell="A157" zoomScaleNormal="100" zoomScaleSheetLayoutView="100" workbookViewId="0">
      <selection activeCell="A4" sqref="A4"/>
    </sheetView>
  </sheetViews>
  <sheetFormatPr defaultColWidth="9.109375" defaultRowHeight="13.2"/>
  <cols>
    <col min="1" max="1" width="59.44140625" style="157" customWidth="1"/>
    <col min="2" max="2" width="14.6640625" style="157" customWidth="1"/>
    <col min="3" max="3" width="7.44140625" style="157" customWidth="1"/>
    <col min="4" max="4" width="15.77734375" style="157" customWidth="1"/>
    <col min="5" max="5" width="16.21875" style="157" customWidth="1"/>
    <col min="6" max="6" width="11.109375" style="157" customWidth="1"/>
    <col min="7" max="16384" width="9.109375" style="157"/>
  </cols>
  <sheetData>
    <row r="1" spans="1:6" ht="15.6">
      <c r="B1" s="321" t="s">
        <v>367</v>
      </c>
      <c r="C1" s="321"/>
      <c r="D1" s="321"/>
      <c r="E1" s="321"/>
      <c r="F1" s="321"/>
    </row>
    <row r="2" spans="1:6" ht="15.6">
      <c r="A2" s="321" t="s">
        <v>473</v>
      </c>
      <c r="B2" s="321"/>
      <c r="C2" s="321"/>
      <c r="D2" s="321"/>
      <c r="E2" s="321"/>
      <c r="F2" s="321"/>
    </row>
    <row r="3" spans="1:6" ht="15.6">
      <c r="A3" s="321" t="s">
        <v>475</v>
      </c>
      <c r="B3" s="321"/>
      <c r="C3" s="321"/>
      <c r="D3" s="321"/>
      <c r="E3" s="321"/>
      <c r="F3" s="321"/>
    </row>
    <row r="4" spans="1:6" ht="15.6">
      <c r="A4" s="312"/>
      <c r="B4" s="321" t="s">
        <v>474</v>
      </c>
      <c r="C4" s="321"/>
      <c r="D4" s="321"/>
      <c r="E4" s="321"/>
      <c r="F4" s="321"/>
    </row>
    <row r="5" spans="1:6" ht="15.6">
      <c r="A5" s="324" t="s">
        <v>457</v>
      </c>
      <c r="B5" s="324"/>
      <c r="C5" s="324"/>
      <c r="D5" s="324"/>
      <c r="E5" s="209"/>
      <c r="F5" s="209"/>
    </row>
    <row r="6" spans="1:6" ht="40.5" customHeight="1">
      <c r="A6" s="324"/>
      <c r="B6" s="324"/>
      <c r="C6" s="324"/>
      <c r="D6" s="324"/>
      <c r="E6" s="209"/>
      <c r="F6" s="209"/>
    </row>
    <row r="7" spans="1:6" ht="15.6">
      <c r="F7" s="210" t="s">
        <v>25</v>
      </c>
    </row>
    <row r="8" spans="1:6" ht="36" customHeight="1">
      <c r="A8" s="103" t="s">
        <v>53</v>
      </c>
      <c r="B8" s="137" t="s">
        <v>84</v>
      </c>
      <c r="C8" s="137" t="s">
        <v>83</v>
      </c>
      <c r="D8" s="103" t="s">
        <v>262</v>
      </c>
      <c r="E8" s="103" t="s">
        <v>263</v>
      </c>
      <c r="F8" s="248" t="s">
        <v>264</v>
      </c>
    </row>
    <row r="9" spans="1:6" ht="33.75" customHeight="1">
      <c r="A9" s="66" t="s">
        <v>281</v>
      </c>
      <c r="B9" s="100" t="s">
        <v>159</v>
      </c>
      <c r="C9" s="17"/>
      <c r="D9" s="94">
        <f>D10</f>
        <v>280000</v>
      </c>
      <c r="E9" s="94">
        <f>E10</f>
        <v>280000</v>
      </c>
      <c r="F9" s="221">
        <f t="shared" ref="F9:F45" si="0">E9/D9*100</f>
        <v>100</v>
      </c>
    </row>
    <row r="10" spans="1:6" ht="33" customHeight="1">
      <c r="A10" s="175" t="s">
        <v>162</v>
      </c>
      <c r="B10" s="163" t="s">
        <v>161</v>
      </c>
      <c r="C10" s="17"/>
      <c r="D10" s="95">
        <f>D11+D14</f>
        <v>280000</v>
      </c>
      <c r="E10" s="95">
        <f>E11+E14</f>
        <v>280000</v>
      </c>
      <c r="F10" s="219">
        <f t="shared" si="0"/>
        <v>100</v>
      </c>
    </row>
    <row r="11" spans="1:6" ht="34.200000000000003" customHeight="1">
      <c r="A11" s="80" t="s">
        <v>163</v>
      </c>
      <c r="B11" s="163" t="s">
        <v>160</v>
      </c>
      <c r="C11" s="17"/>
      <c r="D11" s="95">
        <f>D12</f>
        <v>98000</v>
      </c>
      <c r="E11" s="95">
        <f>E12</f>
        <v>98000</v>
      </c>
      <c r="F11" s="219">
        <f t="shared" si="0"/>
        <v>100</v>
      </c>
    </row>
    <row r="12" spans="1:6" ht="17.399999999999999" customHeight="1">
      <c r="A12" s="80" t="s">
        <v>164</v>
      </c>
      <c r="B12" s="163" t="s">
        <v>165</v>
      </c>
      <c r="C12" s="17"/>
      <c r="D12" s="95">
        <f>D13</f>
        <v>98000</v>
      </c>
      <c r="E12" s="95">
        <f>E13</f>
        <v>98000</v>
      </c>
      <c r="F12" s="219">
        <f t="shared" si="0"/>
        <v>100</v>
      </c>
    </row>
    <row r="13" spans="1:6" ht="31.2" customHeight="1">
      <c r="A13" s="71" t="s">
        <v>76</v>
      </c>
      <c r="B13" s="150"/>
      <c r="C13" s="18">
        <v>200</v>
      </c>
      <c r="D13" s="147">
        <v>98000</v>
      </c>
      <c r="E13" s="147">
        <v>98000</v>
      </c>
      <c r="F13" s="220">
        <f t="shared" si="0"/>
        <v>100</v>
      </c>
    </row>
    <row r="14" spans="1:6" ht="34.200000000000003" customHeight="1">
      <c r="A14" s="79" t="s">
        <v>166</v>
      </c>
      <c r="B14" s="163" t="s">
        <v>167</v>
      </c>
      <c r="C14" s="133"/>
      <c r="D14" s="127">
        <f>D15</f>
        <v>182000</v>
      </c>
      <c r="E14" s="127">
        <f>E15</f>
        <v>182000</v>
      </c>
      <c r="F14" s="219">
        <f t="shared" si="0"/>
        <v>100</v>
      </c>
    </row>
    <row r="15" spans="1:6" ht="18" customHeight="1">
      <c r="A15" s="80" t="s">
        <v>164</v>
      </c>
      <c r="B15" s="163" t="s">
        <v>168</v>
      </c>
      <c r="C15" s="164"/>
      <c r="D15" s="127">
        <f>D16+D17</f>
        <v>182000</v>
      </c>
      <c r="E15" s="127">
        <f>E16+E17</f>
        <v>182000</v>
      </c>
      <c r="F15" s="219">
        <f t="shared" si="0"/>
        <v>100</v>
      </c>
    </row>
    <row r="16" spans="1:6" ht="34.200000000000003" customHeight="1">
      <c r="A16" s="71" t="s">
        <v>76</v>
      </c>
      <c r="B16" s="70"/>
      <c r="C16" s="164">
        <v>200</v>
      </c>
      <c r="D16" s="129">
        <v>158000</v>
      </c>
      <c r="E16" s="129">
        <v>158000</v>
      </c>
      <c r="F16" s="220">
        <f t="shared" si="0"/>
        <v>100</v>
      </c>
    </row>
    <row r="17" spans="1:6" ht="34.200000000000003" customHeight="1">
      <c r="A17" s="71" t="s">
        <v>80</v>
      </c>
      <c r="B17" s="150"/>
      <c r="C17" s="18">
        <v>600</v>
      </c>
      <c r="D17" s="129">
        <v>24000</v>
      </c>
      <c r="E17" s="129">
        <v>24000</v>
      </c>
      <c r="F17" s="220">
        <f t="shared" si="0"/>
        <v>100</v>
      </c>
    </row>
    <row r="18" spans="1:6" ht="48" customHeight="1">
      <c r="A18" s="155" t="s">
        <v>71</v>
      </c>
      <c r="B18" s="100" t="s">
        <v>138</v>
      </c>
      <c r="C18" s="17"/>
      <c r="D18" s="140">
        <f>D19+D23+D29</f>
        <v>11470149.26</v>
      </c>
      <c r="E18" s="140">
        <f>E19+E23+E29</f>
        <v>11465396.18</v>
      </c>
      <c r="F18" s="221">
        <f t="shared" si="0"/>
        <v>99.958561306463764</v>
      </c>
    </row>
    <row r="19" spans="1:6" ht="31.8" customHeight="1">
      <c r="A19" s="87" t="s">
        <v>182</v>
      </c>
      <c r="B19" s="101" t="s">
        <v>180</v>
      </c>
      <c r="C19" s="17"/>
      <c r="D19" s="139">
        <f t="shared" ref="D19:E19" si="1">D20</f>
        <v>1678990</v>
      </c>
      <c r="E19" s="139">
        <f t="shared" si="1"/>
        <v>1674237.6</v>
      </c>
      <c r="F19" s="219">
        <f t="shared" si="0"/>
        <v>99.71694887998143</v>
      </c>
    </row>
    <row r="20" spans="1:6" ht="34.799999999999997" customHeight="1">
      <c r="A20" s="167" t="s">
        <v>227</v>
      </c>
      <c r="B20" s="101" t="s">
        <v>181</v>
      </c>
      <c r="C20" s="17"/>
      <c r="D20" s="139">
        <f>D21</f>
        <v>1678990</v>
      </c>
      <c r="E20" s="139">
        <f>E21</f>
        <v>1674237.6</v>
      </c>
      <c r="F20" s="219">
        <f t="shared" si="0"/>
        <v>99.71694887998143</v>
      </c>
    </row>
    <row r="21" spans="1:6" ht="36" customHeight="1">
      <c r="A21" s="102" t="s">
        <v>390</v>
      </c>
      <c r="B21" s="294" t="s">
        <v>391</v>
      </c>
      <c r="C21" s="86"/>
      <c r="D21" s="127">
        <f>D22</f>
        <v>1678990</v>
      </c>
      <c r="E21" s="127">
        <f>E22</f>
        <v>1674237.6</v>
      </c>
      <c r="F21" s="219">
        <f t="shared" si="0"/>
        <v>99.71694887998143</v>
      </c>
    </row>
    <row r="22" spans="1:6" ht="18" customHeight="1">
      <c r="A22" s="120" t="s">
        <v>81</v>
      </c>
      <c r="B22" s="150"/>
      <c r="C22" s="86">
        <v>300</v>
      </c>
      <c r="D22" s="73">
        <v>1678990</v>
      </c>
      <c r="E22" s="73">
        <v>1674237.6</v>
      </c>
      <c r="F22" s="220">
        <f t="shared" si="0"/>
        <v>99.71694887998143</v>
      </c>
    </row>
    <row r="23" spans="1:6" ht="46.8" customHeight="1">
      <c r="A23" s="87" t="s">
        <v>266</v>
      </c>
      <c r="B23" s="101" t="s">
        <v>183</v>
      </c>
      <c r="C23" s="17"/>
      <c r="D23" s="95">
        <f t="shared" ref="D23:E25" si="2">D24</f>
        <v>35805.599999999999</v>
      </c>
      <c r="E23" s="95">
        <f t="shared" si="2"/>
        <v>35805.17</v>
      </c>
      <c r="F23" s="219">
        <f t="shared" si="0"/>
        <v>99.99879907053645</v>
      </c>
    </row>
    <row r="24" spans="1:6" ht="61.8" customHeight="1">
      <c r="A24" s="93" t="s">
        <v>256</v>
      </c>
      <c r="B24" s="101" t="s">
        <v>184</v>
      </c>
      <c r="C24" s="17"/>
      <c r="D24" s="95">
        <f>D25+D27</f>
        <v>35805.599999999999</v>
      </c>
      <c r="E24" s="95">
        <f>E25+E27</f>
        <v>35805.17</v>
      </c>
      <c r="F24" s="219">
        <f t="shared" si="0"/>
        <v>99.99879907053645</v>
      </c>
    </row>
    <row r="25" spans="1:6" ht="46.2" customHeight="1">
      <c r="A25" s="161" t="s">
        <v>185</v>
      </c>
      <c r="B25" s="163" t="s">
        <v>186</v>
      </c>
      <c r="C25" s="17"/>
      <c r="D25" s="95">
        <f t="shared" si="2"/>
        <v>17902.599999999999</v>
      </c>
      <c r="E25" s="95">
        <f t="shared" si="2"/>
        <v>17902.599999999999</v>
      </c>
      <c r="F25" s="219">
        <f t="shared" si="0"/>
        <v>100</v>
      </c>
    </row>
    <row r="26" spans="1:6" ht="17.25" customHeight="1">
      <c r="A26" s="120" t="s">
        <v>81</v>
      </c>
      <c r="B26" s="150"/>
      <c r="C26" s="86">
        <v>300</v>
      </c>
      <c r="D26" s="151">
        <v>17902.599999999999</v>
      </c>
      <c r="E26" s="151">
        <v>17902.599999999999</v>
      </c>
      <c r="F26" s="220">
        <f t="shared" si="0"/>
        <v>100</v>
      </c>
    </row>
    <row r="27" spans="1:6" ht="35.4" customHeight="1">
      <c r="A27" s="102" t="s">
        <v>392</v>
      </c>
      <c r="B27" s="49" t="s">
        <v>325</v>
      </c>
      <c r="C27" s="295"/>
      <c r="D27" s="95">
        <f>D28</f>
        <v>17903</v>
      </c>
      <c r="E27" s="95">
        <f>E28</f>
        <v>17902.57</v>
      </c>
      <c r="F27" s="219">
        <f t="shared" si="0"/>
        <v>99.997598167904826</v>
      </c>
    </row>
    <row r="28" spans="1:6" ht="17.25" customHeight="1">
      <c r="A28" s="120" t="s">
        <v>81</v>
      </c>
      <c r="B28" s="150"/>
      <c r="C28" s="86">
        <v>300</v>
      </c>
      <c r="D28" s="147">
        <v>17903</v>
      </c>
      <c r="E28" s="151">
        <v>17902.57</v>
      </c>
      <c r="F28" s="220">
        <f t="shared" si="0"/>
        <v>99.997598167904826</v>
      </c>
    </row>
    <row r="29" spans="1:6" ht="49.2" customHeight="1">
      <c r="A29" s="102" t="s">
        <v>225</v>
      </c>
      <c r="B29" s="181" t="s">
        <v>139</v>
      </c>
      <c r="C29" s="99"/>
      <c r="D29" s="127">
        <f>D30</f>
        <v>9755353.6600000001</v>
      </c>
      <c r="E29" s="127">
        <f>E30</f>
        <v>9755353.4100000001</v>
      </c>
      <c r="F29" s="219">
        <f t="shared" si="0"/>
        <v>99.9999974373046</v>
      </c>
    </row>
    <row r="30" spans="1:6" ht="34.200000000000003" customHeight="1">
      <c r="A30" s="102" t="s">
        <v>141</v>
      </c>
      <c r="B30" s="181" t="s">
        <v>140</v>
      </c>
      <c r="C30" s="99"/>
      <c r="D30" s="127">
        <f>D35+D31+D33</f>
        <v>9755353.6600000001</v>
      </c>
      <c r="E30" s="127">
        <f>E35+E31+E33</f>
        <v>9755353.4100000001</v>
      </c>
      <c r="F30" s="219">
        <f t="shared" si="0"/>
        <v>99.9999974373046</v>
      </c>
    </row>
    <row r="31" spans="1:6" ht="64.8" customHeight="1">
      <c r="A31" s="188" t="s">
        <v>330</v>
      </c>
      <c r="B31" s="182" t="s">
        <v>331</v>
      </c>
      <c r="C31" s="99"/>
      <c r="D31" s="127">
        <f>D32</f>
        <v>783940.56</v>
      </c>
      <c r="E31" s="127">
        <f>E32</f>
        <v>783940.56</v>
      </c>
      <c r="F31" s="219">
        <f t="shared" si="0"/>
        <v>100</v>
      </c>
    </row>
    <row r="32" spans="1:6" ht="49.8" customHeight="1">
      <c r="A32" s="259" t="s">
        <v>82</v>
      </c>
      <c r="B32" s="206"/>
      <c r="C32" s="134">
        <v>400</v>
      </c>
      <c r="D32" s="129">
        <v>783940.56</v>
      </c>
      <c r="E32" s="129">
        <v>783940.56</v>
      </c>
      <c r="F32" s="220">
        <f t="shared" si="0"/>
        <v>100</v>
      </c>
    </row>
    <row r="33" spans="1:6" ht="79.2" customHeight="1">
      <c r="A33" s="280" t="s">
        <v>347</v>
      </c>
      <c r="B33" s="182" t="s">
        <v>410</v>
      </c>
      <c r="C33" s="134"/>
      <c r="D33" s="127">
        <f>D34</f>
        <v>6600040</v>
      </c>
      <c r="E33" s="127">
        <f>E34</f>
        <v>6600039.75</v>
      </c>
      <c r="F33" s="219">
        <f t="shared" si="0"/>
        <v>99.999996212144168</v>
      </c>
    </row>
    <row r="34" spans="1:6" ht="46.2" customHeight="1">
      <c r="A34" s="243" t="s">
        <v>82</v>
      </c>
      <c r="B34" s="85"/>
      <c r="C34" s="134">
        <v>400</v>
      </c>
      <c r="D34" s="129">
        <v>6600040</v>
      </c>
      <c r="E34" s="129">
        <v>6600039.75</v>
      </c>
      <c r="F34" s="220">
        <f t="shared" si="0"/>
        <v>99.999996212144168</v>
      </c>
    </row>
    <row r="35" spans="1:6" ht="47.4" customHeight="1">
      <c r="A35" s="167" t="s">
        <v>279</v>
      </c>
      <c r="B35" s="205" t="s">
        <v>411</v>
      </c>
      <c r="C35" s="134"/>
      <c r="D35" s="127">
        <f>D36</f>
        <v>2371373.1</v>
      </c>
      <c r="E35" s="127">
        <f>E36</f>
        <v>2371373.1</v>
      </c>
      <c r="F35" s="219">
        <f t="shared" si="0"/>
        <v>100</v>
      </c>
    </row>
    <row r="36" spans="1:6" ht="48.6" customHeight="1">
      <c r="A36" s="243" t="s">
        <v>82</v>
      </c>
      <c r="B36" s="85"/>
      <c r="C36" s="134">
        <v>400</v>
      </c>
      <c r="D36" s="129">
        <v>2371373.1</v>
      </c>
      <c r="E36" s="129">
        <v>2371373.1</v>
      </c>
      <c r="F36" s="220">
        <f t="shared" si="0"/>
        <v>100</v>
      </c>
    </row>
    <row r="37" spans="1:6" ht="63.6" customHeight="1">
      <c r="A37" s="66" t="s">
        <v>66</v>
      </c>
      <c r="B37" s="97" t="s">
        <v>226</v>
      </c>
      <c r="C37" s="17"/>
      <c r="D37" s="94">
        <f>D38+D42</f>
        <v>967960.87</v>
      </c>
      <c r="E37" s="94">
        <f>E38+E42</f>
        <v>967960.87</v>
      </c>
      <c r="F37" s="221">
        <f t="shared" si="0"/>
        <v>100</v>
      </c>
    </row>
    <row r="38" spans="1:6" ht="49.8" customHeight="1">
      <c r="A38" s="80" t="s">
        <v>242</v>
      </c>
      <c r="B38" s="96" t="s">
        <v>124</v>
      </c>
      <c r="C38" s="17"/>
      <c r="D38" s="95">
        <f t="shared" ref="D38:E40" si="3">D39</f>
        <v>897210.35</v>
      </c>
      <c r="E38" s="95">
        <f t="shared" si="3"/>
        <v>897210.35</v>
      </c>
      <c r="F38" s="219">
        <f t="shared" si="0"/>
        <v>100</v>
      </c>
    </row>
    <row r="39" spans="1:6" ht="33" customHeight="1">
      <c r="A39" s="80" t="s">
        <v>127</v>
      </c>
      <c r="B39" s="96" t="s">
        <v>128</v>
      </c>
      <c r="C39" s="17"/>
      <c r="D39" s="95">
        <f t="shared" si="3"/>
        <v>897210.35</v>
      </c>
      <c r="E39" s="95">
        <f t="shared" si="3"/>
        <v>897210.35</v>
      </c>
      <c r="F39" s="219">
        <f t="shared" si="0"/>
        <v>100</v>
      </c>
    </row>
    <row r="40" spans="1:6" ht="16.5" customHeight="1">
      <c r="A40" s="161" t="s">
        <v>126</v>
      </c>
      <c r="B40" s="179" t="s">
        <v>125</v>
      </c>
      <c r="C40" s="17"/>
      <c r="D40" s="95">
        <f t="shared" si="3"/>
        <v>897210.35</v>
      </c>
      <c r="E40" s="95">
        <f t="shared" si="3"/>
        <v>897210.35</v>
      </c>
      <c r="F40" s="219">
        <f t="shared" si="0"/>
        <v>100</v>
      </c>
    </row>
    <row r="41" spans="1:6" ht="33" customHeight="1">
      <c r="A41" s="71" t="s">
        <v>76</v>
      </c>
      <c r="B41" s="150"/>
      <c r="C41" s="18">
        <v>200</v>
      </c>
      <c r="D41" s="129">
        <v>897210.35</v>
      </c>
      <c r="E41" s="129">
        <v>897210.35</v>
      </c>
      <c r="F41" s="220">
        <f t="shared" si="0"/>
        <v>100</v>
      </c>
    </row>
    <row r="42" spans="1:6" ht="33" customHeight="1">
      <c r="A42" s="98" t="s">
        <v>67</v>
      </c>
      <c r="B42" s="96" t="s">
        <v>147</v>
      </c>
      <c r="C42" s="17"/>
      <c r="D42" s="95">
        <f>D44</f>
        <v>70750.52</v>
      </c>
      <c r="E42" s="95">
        <f>E44</f>
        <v>70750.52</v>
      </c>
      <c r="F42" s="219">
        <f t="shared" si="0"/>
        <v>100</v>
      </c>
    </row>
    <row r="43" spans="1:6" ht="17.25" customHeight="1">
      <c r="A43" s="98" t="s">
        <v>148</v>
      </c>
      <c r="B43" s="96" t="s">
        <v>327</v>
      </c>
      <c r="C43" s="17"/>
      <c r="D43" s="95">
        <f>D44</f>
        <v>70750.52</v>
      </c>
      <c r="E43" s="95">
        <f>E44</f>
        <v>70750.52</v>
      </c>
      <c r="F43" s="219">
        <f t="shared" si="0"/>
        <v>100</v>
      </c>
    </row>
    <row r="44" spans="1:6" ht="30" customHeight="1">
      <c r="A44" s="98" t="s">
        <v>150</v>
      </c>
      <c r="B44" s="96" t="s">
        <v>326</v>
      </c>
      <c r="C44" s="17"/>
      <c r="D44" s="95">
        <f>D45</f>
        <v>70750.52</v>
      </c>
      <c r="E44" s="95">
        <f>E45</f>
        <v>70750.52</v>
      </c>
      <c r="F44" s="219">
        <f t="shared" si="0"/>
        <v>100</v>
      </c>
    </row>
    <row r="45" spans="1:6" ht="32.4" customHeight="1">
      <c r="A45" s="71" t="s">
        <v>76</v>
      </c>
      <c r="B45" s="152"/>
      <c r="C45" s="18">
        <v>200</v>
      </c>
      <c r="D45" s="147">
        <v>70750.52</v>
      </c>
      <c r="E45" s="147">
        <v>70750.52</v>
      </c>
      <c r="F45" s="220">
        <f t="shared" si="0"/>
        <v>100</v>
      </c>
    </row>
    <row r="46" spans="1:6" ht="31.2">
      <c r="A46" s="66" t="s">
        <v>93</v>
      </c>
      <c r="B46" s="100" t="s">
        <v>169</v>
      </c>
      <c r="C46" s="17"/>
      <c r="D46" s="94">
        <f>D47+D55</f>
        <v>8210177</v>
      </c>
      <c r="E46" s="94">
        <f>E47+E55</f>
        <v>8174677</v>
      </c>
      <c r="F46" s="221">
        <f t="shared" ref="F46:F69" si="4">E46/D46*100</f>
        <v>99.567609809142965</v>
      </c>
    </row>
    <row r="47" spans="1:6" ht="64.2" customHeight="1">
      <c r="A47" s="167" t="s">
        <v>333</v>
      </c>
      <c r="B47" s="163" t="s">
        <v>173</v>
      </c>
      <c r="C47" s="17"/>
      <c r="D47" s="95">
        <f>D48</f>
        <v>7962177</v>
      </c>
      <c r="E47" s="95">
        <f>E48</f>
        <v>7926677</v>
      </c>
      <c r="F47" s="219">
        <f t="shared" si="4"/>
        <v>99.554142039294021</v>
      </c>
    </row>
    <row r="48" spans="1:6" ht="20.399999999999999" customHeight="1">
      <c r="A48" s="161" t="s">
        <v>174</v>
      </c>
      <c r="B48" s="163" t="s">
        <v>170</v>
      </c>
      <c r="C48" s="17"/>
      <c r="D48" s="95">
        <f>D49+D51</f>
        <v>7962177</v>
      </c>
      <c r="E48" s="95">
        <f>E49+E51</f>
        <v>7926677</v>
      </c>
      <c r="F48" s="219">
        <f t="shared" si="4"/>
        <v>99.554142039294021</v>
      </c>
    </row>
    <row r="49" spans="1:6" ht="82.8" customHeight="1">
      <c r="A49" s="175" t="s">
        <v>334</v>
      </c>
      <c r="B49" s="163" t="s">
        <v>171</v>
      </c>
      <c r="C49" s="17"/>
      <c r="D49" s="95">
        <f>D50</f>
        <v>6680000</v>
      </c>
      <c r="E49" s="95">
        <f>E50</f>
        <v>6644500</v>
      </c>
      <c r="F49" s="219">
        <f t="shared" si="4"/>
        <v>99.468562874251504</v>
      </c>
    </row>
    <row r="50" spans="1:6" ht="34.799999999999997" customHeight="1">
      <c r="A50" s="71" t="s">
        <v>80</v>
      </c>
      <c r="B50" s="150"/>
      <c r="C50" s="18">
        <v>600</v>
      </c>
      <c r="D50" s="147">
        <v>6680000</v>
      </c>
      <c r="E50" s="147">
        <v>6644500</v>
      </c>
      <c r="F50" s="220">
        <f t="shared" si="4"/>
        <v>99.468562874251504</v>
      </c>
    </row>
    <row r="51" spans="1:6" ht="34.799999999999997" customHeight="1">
      <c r="A51" s="79" t="s">
        <v>393</v>
      </c>
      <c r="B51" s="262" t="s">
        <v>394</v>
      </c>
      <c r="C51" s="18"/>
      <c r="D51" s="95">
        <f>D52</f>
        <v>1282177</v>
      </c>
      <c r="E51" s="95">
        <f>E52</f>
        <v>1282177</v>
      </c>
      <c r="F51" s="219">
        <f t="shared" si="4"/>
        <v>100</v>
      </c>
    </row>
    <row r="52" spans="1:6" ht="34.799999999999997" customHeight="1">
      <c r="A52" s="71" t="s">
        <v>80</v>
      </c>
      <c r="B52" s="150"/>
      <c r="C52" s="18">
        <v>600</v>
      </c>
      <c r="D52" s="147">
        <v>1282177</v>
      </c>
      <c r="E52" s="147">
        <v>1282177</v>
      </c>
      <c r="F52" s="220">
        <f t="shared" si="4"/>
        <v>100</v>
      </c>
    </row>
    <row r="53" spans="1:6" ht="31.8" customHeight="1">
      <c r="A53" s="175" t="s">
        <v>73</v>
      </c>
      <c r="B53" s="163" t="s">
        <v>172</v>
      </c>
      <c r="C53" s="18"/>
      <c r="D53" s="95">
        <f>D55</f>
        <v>248000</v>
      </c>
      <c r="E53" s="95">
        <f>E55</f>
        <v>248000</v>
      </c>
      <c r="F53" s="219">
        <f t="shared" si="4"/>
        <v>100</v>
      </c>
    </row>
    <row r="54" spans="1:6" ht="18" customHeight="1">
      <c r="A54" s="175" t="s">
        <v>176</v>
      </c>
      <c r="B54" s="163" t="s">
        <v>175</v>
      </c>
      <c r="C54" s="18"/>
      <c r="D54" s="95">
        <f>D56</f>
        <v>248000</v>
      </c>
      <c r="E54" s="95">
        <f>E56</f>
        <v>248000</v>
      </c>
      <c r="F54" s="219">
        <f t="shared" si="4"/>
        <v>100</v>
      </c>
    </row>
    <row r="55" spans="1:6" ht="31.2">
      <c r="A55" s="175" t="s">
        <v>178</v>
      </c>
      <c r="B55" s="163" t="s">
        <v>177</v>
      </c>
      <c r="C55" s="17"/>
      <c r="D55" s="95">
        <f>D56</f>
        <v>248000</v>
      </c>
      <c r="E55" s="95">
        <f>E56</f>
        <v>248000</v>
      </c>
      <c r="F55" s="219">
        <f t="shared" si="4"/>
        <v>100</v>
      </c>
    </row>
    <row r="56" spans="1:6" ht="32.4" customHeight="1">
      <c r="A56" s="71" t="s">
        <v>76</v>
      </c>
      <c r="B56" s="150"/>
      <c r="C56" s="18">
        <v>200</v>
      </c>
      <c r="D56" s="147">
        <v>248000</v>
      </c>
      <c r="E56" s="147">
        <v>248000</v>
      </c>
      <c r="F56" s="220">
        <f t="shared" si="4"/>
        <v>100</v>
      </c>
    </row>
    <row r="57" spans="1:6" ht="33.6" customHeight="1">
      <c r="A57" s="66" t="s">
        <v>72</v>
      </c>
      <c r="B57" s="100" t="s">
        <v>188</v>
      </c>
      <c r="C57" s="173"/>
      <c r="D57" s="94">
        <f>D58+D65</f>
        <v>390000</v>
      </c>
      <c r="E57" s="94">
        <f>E58+E65</f>
        <v>390000</v>
      </c>
      <c r="F57" s="221">
        <f t="shared" si="4"/>
        <v>100</v>
      </c>
    </row>
    <row r="58" spans="1:6" ht="36.6" customHeight="1">
      <c r="A58" s="175" t="s">
        <v>187</v>
      </c>
      <c r="B58" s="163" t="s">
        <v>190</v>
      </c>
      <c r="C58" s="173"/>
      <c r="D58" s="95">
        <f>D59+D62</f>
        <v>200000</v>
      </c>
      <c r="E58" s="95">
        <f>E59+E62</f>
        <v>200000</v>
      </c>
      <c r="F58" s="219">
        <f t="shared" si="4"/>
        <v>100</v>
      </c>
    </row>
    <row r="59" spans="1:6" ht="31.2">
      <c r="A59" s="175" t="s">
        <v>282</v>
      </c>
      <c r="B59" s="163" t="s">
        <v>189</v>
      </c>
      <c r="C59" s="173"/>
      <c r="D59" s="95">
        <f>D60</f>
        <v>106000</v>
      </c>
      <c r="E59" s="95">
        <f>E60</f>
        <v>106000</v>
      </c>
      <c r="F59" s="219">
        <f t="shared" si="4"/>
        <v>100</v>
      </c>
    </row>
    <row r="60" spans="1:6" ht="17.399999999999999" customHeight="1">
      <c r="A60" s="175" t="s">
        <v>191</v>
      </c>
      <c r="B60" s="163" t="s">
        <v>192</v>
      </c>
      <c r="C60" s="173"/>
      <c r="D60" s="95">
        <f>D61</f>
        <v>106000</v>
      </c>
      <c r="E60" s="95">
        <f>E61</f>
        <v>106000</v>
      </c>
      <c r="F60" s="219">
        <f t="shared" si="4"/>
        <v>100</v>
      </c>
    </row>
    <row r="61" spans="1:6" ht="33.6" customHeight="1">
      <c r="A61" s="71" t="s">
        <v>76</v>
      </c>
      <c r="B61" s="150"/>
      <c r="C61" s="18">
        <v>200</v>
      </c>
      <c r="D61" s="147">
        <v>106000</v>
      </c>
      <c r="E61" s="147">
        <v>106000</v>
      </c>
      <c r="F61" s="220">
        <f t="shared" si="4"/>
        <v>100</v>
      </c>
    </row>
    <row r="62" spans="1:6" ht="17.399999999999999" customHeight="1">
      <c r="A62" s="79" t="s">
        <v>193</v>
      </c>
      <c r="B62" s="163" t="s">
        <v>194</v>
      </c>
      <c r="C62" s="133"/>
      <c r="D62" s="127">
        <f>D63</f>
        <v>94000</v>
      </c>
      <c r="E62" s="127">
        <f>E63</f>
        <v>94000</v>
      </c>
      <c r="F62" s="219">
        <f t="shared" si="4"/>
        <v>100</v>
      </c>
    </row>
    <row r="63" spans="1:6" ht="19.2" customHeight="1">
      <c r="A63" s="175" t="s">
        <v>191</v>
      </c>
      <c r="B63" s="163" t="s">
        <v>195</v>
      </c>
      <c r="C63" s="164"/>
      <c r="D63" s="127">
        <f>D64</f>
        <v>94000</v>
      </c>
      <c r="E63" s="127">
        <f>E64</f>
        <v>94000</v>
      </c>
      <c r="F63" s="219">
        <f t="shared" si="4"/>
        <v>100</v>
      </c>
    </row>
    <row r="64" spans="1:6" ht="31.8" customHeight="1">
      <c r="A64" s="71" t="s">
        <v>76</v>
      </c>
      <c r="B64" s="70"/>
      <c r="C64" s="164">
        <v>200</v>
      </c>
      <c r="D64" s="129">
        <v>94000</v>
      </c>
      <c r="E64" s="129">
        <v>94000</v>
      </c>
      <c r="F64" s="220">
        <f t="shared" si="4"/>
        <v>100</v>
      </c>
    </row>
    <row r="65" spans="1:6" ht="31.8" customHeight="1">
      <c r="A65" s="79" t="s">
        <v>397</v>
      </c>
      <c r="B65" s="163" t="s">
        <v>398</v>
      </c>
      <c r="C65" s="164"/>
      <c r="D65" s="127">
        <f>D66</f>
        <v>190000</v>
      </c>
      <c r="E65" s="127">
        <f>E66</f>
        <v>190000</v>
      </c>
      <c r="F65" s="219">
        <f t="shared" si="4"/>
        <v>100</v>
      </c>
    </row>
    <row r="66" spans="1:6" ht="31.8" customHeight="1">
      <c r="A66" s="79" t="s">
        <v>395</v>
      </c>
      <c r="B66" s="163" t="s">
        <v>396</v>
      </c>
      <c r="C66" s="164"/>
      <c r="D66" s="127">
        <f>D67</f>
        <v>190000</v>
      </c>
      <c r="E66" s="127">
        <f>E67</f>
        <v>190000</v>
      </c>
      <c r="F66" s="219">
        <f t="shared" si="4"/>
        <v>100</v>
      </c>
    </row>
    <row r="67" spans="1:6" ht="31.8" customHeight="1">
      <c r="A67" s="71" t="s">
        <v>80</v>
      </c>
      <c r="B67" s="70"/>
      <c r="C67" s="164">
        <v>600</v>
      </c>
      <c r="D67" s="129">
        <v>190000</v>
      </c>
      <c r="E67" s="129">
        <v>190000</v>
      </c>
      <c r="F67" s="220">
        <f t="shared" si="4"/>
        <v>100</v>
      </c>
    </row>
    <row r="68" spans="1:6" ht="33" customHeight="1">
      <c r="A68" s="66" t="s">
        <v>267</v>
      </c>
      <c r="B68" s="100" t="s">
        <v>142</v>
      </c>
      <c r="C68" s="17"/>
      <c r="D68" s="140">
        <f>D69+D75+D82</f>
        <v>20721998.300000001</v>
      </c>
      <c r="E68" s="140">
        <f>E69+E75+E82</f>
        <v>20484283.819999997</v>
      </c>
      <c r="F68" s="221">
        <f t="shared" si="4"/>
        <v>98.852839979240784</v>
      </c>
    </row>
    <row r="69" spans="1:6" ht="31.2">
      <c r="A69" s="175" t="s">
        <v>92</v>
      </c>
      <c r="B69" s="163" t="s">
        <v>211</v>
      </c>
      <c r="C69" s="17"/>
      <c r="D69" s="138">
        <f>D71</f>
        <v>6679528.0199999996</v>
      </c>
      <c r="E69" s="138">
        <f>E71</f>
        <v>6674447.7400000002</v>
      </c>
      <c r="F69" s="219">
        <f t="shared" si="4"/>
        <v>99.923942530298731</v>
      </c>
    </row>
    <row r="70" spans="1:6" ht="46.8">
      <c r="A70" s="175" t="s">
        <v>214</v>
      </c>
      <c r="B70" s="163" t="s">
        <v>213</v>
      </c>
      <c r="C70" s="17"/>
      <c r="D70" s="138">
        <f>D71</f>
        <v>6679528.0199999996</v>
      </c>
      <c r="E70" s="138">
        <f>E71</f>
        <v>6674447.7400000002</v>
      </c>
      <c r="F70" s="219">
        <f t="shared" ref="F70:F89" si="5">E70/D70*100</f>
        <v>99.923942530298731</v>
      </c>
    </row>
    <row r="71" spans="1:6" ht="33" customHeight="1">
      <c r="A71" s="175" t="s">
        <v>94</v>
      </c>
      <c r="B71" s="163" t="s">
        <v>212</v>
      </c>
      <c r="C71" s="17"/>
      <c r="D71" s="138">
        <f>D72+D73+D74</f>
        <v>6679528.0199999996</v>
      </c>
      <c r="E71" s="138">
        <f>E72+E73+E74</f>
        <v>6674447.7400000002</v>
      </c>
      <c r="F71" s="219">
        <f t="shared" si="5"/>
        <v>99.923942530298731</v>
      </c>
    </row>
    <row r="72" spans="1:6" ht="63" customHeight="1">
      <c r="A72" s="135" t="s">
        <v>77</v>
      </c>
      <c r="B72" s="100"/>
      <c r="C72" s="136">
        <v>100</v>
      </c>
      <c r="D72" s="153">
        <v>4960525.66</v>
      </c>
      <c r="E72" s="153">
        <v>4960525.66</v>
      </c>
      <c r="F72" s="220">
        <f t="shared" si="5"/>
        <v>100</v>
      </c>
    </row>
    <row r="73" spans="1:6" ht="31.8" customHeight="1">
      <c r="A73" s="71" t="s">
        <v>76</v>
      </c>
      <c r="B73" s="100"/>
      <c r="C73" s="128">
        <v>200</v>
      </c>
      <c r="D73" s="153">
        <v>1715199.85</v>
      </c>
      <c r="E73" s="153">
        <v>1710119.57</v>
      </c>
      <c r="F73" s="220">
        <f t="shared" si="5"/>
        <v>99.703808276335849</v>
      </c>
    </row>
    <row r="74" spans="1:6" ht="18" customHeight="1">
      <c r="A74" s="71" t="s">
        <v>78</v>
      </c>
      <c r="B74" s="100"/>
      <c r="C74" s="136">
        <v>800</v>
      </c>
      <c r="D74" s="153">
        <v>3802.51</v>
      </c>
      <c r="E74" s="153">
        <v>3802.51</v>
      </c>
      <c r="F74" s="220">
        <f t="shared" si="5"/>
        <v>100</v>
      </c>
    </row>
    <row r="75" spans="1:6" ht="31.2">
      <c r="A75" s="175" t="s">
        <v>202</v>
      </c>
      <c r="B75" s="163" t="s">
        <v>203</v>
      </c>
      <c r="C75" s="74"/>
      <c r="D75" s="127">
        <f>D76+D79</f>
        <v>13087204.760000002</v>
      </c>
      <c r="E75" s="127">
        <f>E76+E79</f>
        <v>12929236.559999999</v>
      </c>
      <c r="F75" s="219">
        <f t="shared" si="5"/>
        <v>98.792956915575886</v>
      </c>
    </row>
    <row r="76" spans="1:6" ht="49.8" customHeight="1">
      <c r="A76" s="183" t="s">
        <v>228</v>
      </c>
      <c r="B76" s="163" t="s">
        <v>204</v>
      </c>
      <c r="C76" s="74"/>
      <c r="D76" s="127">
        <f>D77</f>
        <v>2731107.63</v>
      </c>
      <c r="E76" s="127">
        <f>E77</f>
        <v>2731103.2</v>
      </c>
      <c r="F76" s="219">
        <f t="shared" si="5"/>
        <v>99.999837794748515</v>
      </c>
    </row>
    <row r="77" spans="1:6" ht="15.6">
      <c r="A77" s="174" t="s">
        <v>206</v>
      </c>
      <c r="B77" s="163" t="s">
        <v>205</v>
      </c>
      <c r="C77" s="74"/>
      <c r="D77" s="127">
        <f>D78</f>
        <v>2731107.63</v>
      </c>
      <c r="E77" s="127">
        <f>E78</f>
        <v>2731103.2</v>
      </c>
      <c r="F77" s="219">
        <f t="shared" si="5"/>
        <v>99.999837794748515</v>
      </c>
    </row>
    <row r="78" spans="1:6" ht="31.8" customHeight="1">
      <c r="A78" s="71" t="s">
        <v>76</v>
      </c>
      <c r="B78" s="70"/>
      <c r="C78" s="164">
        <v>200</v>
      </c>
      <c r="D78" s="129">
        <v>2731107.63</v>
      </c>
      <c r="E78" s="129">
        <v>2731103.2</v>
      </c>
      <c r="F78" s="220">
        <f t="shared" si="5"/>
        <v>99.999837794748515</v>
      </c>
    </row>
    <row r="79" spans="1:6" ht="31.2" customHeight="1">
      <c r="A79" s="180" t="s">
        <v>208</v>
      </c>
      <c r="B79" s="163" t="s">
        <v>207</v>
      </c>
      <c r="C79" s="164"/>
      <c r="D79" s="127">
        <f>D80</f>
        <v>10356097.130000001</v>
      </c>
      <c r="E79" s="127">
        <f>E80</f>
        <v>10198133.359999999</v>
      </c>
      <c r="F79" s="219">
        <f t="shared" si="5"/>
        <v>98.474678558755443</v>
      </c>
    </row>
    <row r="80" spans="1:6" ht="18.600000000000001" customHeight="1">
      <c r="A80" s="161" t="s">
        <v>210</v>
      </c>
      <c r="B80" s="163" t="s">
        <v>209</v>
      </c>
      <c r="C80" s="118"/>
      <c r="D80" s="127">
        <f>D81</f>
        <v>10356097.130000001</v>
      </c>
      <c r="E80" s="127">
        <f>E81</f>
        <v>10198133.359999999</v>
      </c>
      <c r="F80" s="219">
        <f t="shared" si="5"/>
        <v>98.474678558755443</v>
      </c>
    </row>
    <row r="81" spans="1:6" ht="32.4" customHeight="1">
      <c r="A81" s="71" t="s">
        <v>76</v>
      </c>
      <c r="B81" s="70"/>
      <c r="C81" s="164">
        <v>200</v>
      </c>
      <c r="D81" s="129">
        <v>10356097.130000001</v>
      </c>
      <c r="E81" s="129">
        <v>10198133.359999999</v>
      </c>
      <c r="F81" s="220">
        <f t="shared" si="5"/>
        <v>98.474678558755443</v>
      </c>
    </row>
    <row r="82" spans="1:6" ht="31.2" customHeight="1">
      <c r="A82" s="175" t="s">
        <v>107</v>
      </c>
      <c r="B82" s="163" t="s">
        <v>146</v>
      </c>
      <c r="C82" s="86"/>
      <c r="D82" s="127">
        <f>D84+D86</f>
        <v>955265.52</v>
      </c>
      <c r="E82" s="127">
        <f>E84+E86</f>
        <v>880599.52</v>
      </c>
      <c r="F82" s="219">
        <f t="shared" si="5"/>
        <v>92.1837438453761</v>
      </c>
    </row>
    <row r="83" spans="1:6" ht="17.399999999999999" customHeight="1">
      <c r="A83" s="80" t="s">
        <v>143</v>
      </c>
      <c r="B83" s="163" t="s">
        <v>156</v>
      </c>
      <c r="C83" s="86"/>
      <c r="D83" s="127">
        <f>D84+D86</f>
        <v>955265.52</v>
      </c>
      <c r="E83" s="127">
        <f>E84+E86</f>
        <v>880599.52</v>
      </c>
      <c r="F83" s="219">
        <f t="shared" si="5"/>
        <v>92.1837438453761</v>
      </c>
    </row>
    <row r="84" spans="1:6" ht="31.2">
      <c r="A84" s="161" t="s">
        <v>144</v>
      </c>
      <c r="B84" s="176" t="s">
        <v>157</v>
      </c>
      <c r="C84" s="86"/>
      <c r="D84" s="127">
        <f>D85</f>
        <v>109780</v>
      </c>
      <c r="E84" s="127">
        <f>E85</f>
        <v>109780</v>
      </c>
      <c r="F84" s="219">
        <f t="shared" si="5"/>
        <v>100</v>
      </c>
    </row>
    <row r="85" spans="1:6" ht="31.2" customHeight="1">
      <c r="A85" s="71" t="s">
        <v>76</v>
      </c>
      <c r="B85" s="70"/>
      <c r="C85" s="164">
        <v>200</v>
      </c>
      <c r="D85" s="129">
        <v>109780</v>
      </c>
      <c r="E85" s="129">
        <v>109780</v>
      </c>
      <c r="F85" s="220">
        <f t="shared" si="5"/>
        <v>100</v>
      </c>
    </row>
    <row r="86" spans="1:6" ht="47.4" customHeight="1">
      <c r="A86" s="167" t="s">
        <v>145</v>
      </c>
      <c r="B86" s="163" t="s">
        <v>158</v>
      </c>
      <c r="C86" s="86"/>
      <c r="D86" s="127">
        <f>D87</f>
        <v>845485.52</v>
      </c>
      <c r="E86" s="127">
        <f>E87</f>
        <v>770819.52</v>
      </c>
      <c r="F86" s="219">
        <f t="shared" si="5"/>
        <v>91.168861176948369</v>
      </c>
    </row>
    <row r="87" spans="1:6" ht="31.8" customHeight="1">
      <c r="A87" s="71" t="s">
        <v>76</v>
      </c>
      <c r="B87" s="70"/>
      <c r="C87" s="164">
        <v>200</v>
      </c>
      <c r="D87" s="129">
        <v>845485.52</v>
      </c>
      <c r="E87" s="129">
        <v>770819.52</v>
      </c>
      <c r="F87" s="220">
        <f t="shared" si="5"/>
        <v>91.168861176948369</v>
      </c>
    </row>
    <row r="88" spans="1:6" ht="48" customHeight="1">
      <c r="A88" s="66" t="s">
        <v>70</v>
      </c>
      <c r="B88" s="105" t="s">
        <v>133</v>
      </c>
      <c r="C88" s="68"/>
      <c r="D88" s="130">
        <f>D89+D93</f>
        <v>7234017.2999999998</v>
      </c>
      <c r="E88" s="130">
        <f>E89+E93</f>
        <v>7234014.8700000001</v>
      </c>
      <c r="F88" s="221">
        <f t="shared" si="5"/>
        <v>99.999966408706271</v>
      </c>
    </row>
    <row r="89" spans="1:6" ht="46.8">
      <c r="A89" s="175" t="s">
        <v>283</v>
      </c>
      <c r="B89" s="163" t="s">
        <v>134</v>
      </c>
      <c r="C89" s="68"/>
      <c r="D89" s="127">
        <f t="shared" ref="D89:E89" si="6">D90</f>
        <v>3362345.3</v>
      </c>
      <c r="E89" s="127">
        <f t="shared" si="6"/>
        <v>3362342.87</v>
      </c>
      <c r="F89" s="219">
        <f t="shared" si="5"/>
        <v>99.999927729017017</v>
      </c>
    </row>
    <row r="90" spans="1:6" ht="32.4" customHeight="1">
      <c r="A90" s="175" t="s">
        <v>136</v>
      </c>
      <c r="B90" s="163" t="s">
        <v>135</v>
      </c>
      <c r="C90" s="68"/>
      <c r="D90" s="127">
        <f>D91</f>
        <v>3362345.3</v>
      </c>
      <c r="E90" s="127">
        <f>E91</f>
        <v>3362342.87</v>
      </c>
      <c r="F90" s="219">
        <f t="shared" ref="F90:F147" si="7">E90/D90*100</f>
        <v>99.999927729017017</v>
      </c>
    </row>
    <row r="91" spans="1:6" ht="34.799999999999997" customHeight="1">
      <c r="A91" s="79" t="s">
        <v>435</v>
      </c>
      <c r="B91" s="163" t="s">
        <v>436</v>
      </c>
      <c r="C91" s="136"/>
      <c r="D91" s="127">
        <f>D92</f>
        <v>3362345.3</v>
      </c>
      <c r="E91" s="127">
        <f>E92</f>
        <v>3362342.87</v>
      </c>
      <c r="F91" s="219">
        <f t="shared" si="7"/>
        <v>99.999927729017017</v>
      </c>
    </row>
    <row r="92" spans="1:6" ht="18" customHeight="1">
      <c r="A92" s="71" t="s">
        <v>78</v>
      </c>
      <c r="B92" s="100"/>
      <c r="C92" s="136">
        <v>800</v>
      </c>
      <c r="D92" s="129">
        <v>3362345.3</v>
      </c>
      <c r="E92" s="129">
        <v>3362342.87</v>
      </c>
      <c r="F92" s="219">
        <f t="shared" si="7"/>
        <v>99.999927729017017</v>
      </c>
    </row>
    <row r="93" spans="1:6" ht="63" customHeight="1">
      <c r="A93" s="167" t="s">
        <v>269</v>
      </c>
      <c r="B93" s="163" t="s">
        <v>153</v>
      </c>
      <c r="C93" s="91"/>
      <c r="D93" s="127">
        <f>D95</f>
        <v>3871672</v>
      </c>
      <c r="E93" s="127">
        <f>E95</f>
        <v>3871672</v>
      </c>
      <c r="F93" s="219">
        <f t="shared" si="7"/>
        <v>100</v>
      </c>
    </row>
    <row r="94" spans="1:6" ht="31.2">
      <c r="A94" s="167" t="s">
        <v>137</v>
      </c>
      <c r="B94" s="163" t="s">
        <v>154</v>
      </c>
      <c r="C94" s="91"/>
      <c r="D94" s="127">
        <f>D95</f>
        <v>3871672</v>
      </c>
      <c r="E94" s="127">
        <f>E95</f>
        <v>3871672</v>
      </c>
      <c r="F94" s="219">
        <f t="shared" si="7"/>
        <v>100</v>
      </c>
    </row>
    <row r="95" spans="1:6" ht="34.200000000000003" customHeight="1">
      <c r="A95" s="167" t="s">
        <v>95</v>
      </c>
      <c r="B95" s="163" t="s">
        <v>155</v>
      </c>
      <c r="C95" s="72"/>
      <c r="D95" s="127">
        <f>D96</f>
        <v>3871672</v>
      </c>
      <c r="E95" s="127">
        <f>E96</f>
        <v>3871672</v>
      </c>
      <c r="F95" s="219">
        <f t="shared" si="7"/>
        <v>100</v>
      </c>
    </row>
    <row r="96" spans="1:6" ht="33.6" customHeight="1">
      <c r="A96" s="71" t="s">
        <v>80</v>
      </c>
      <c r="B96" s="70"/>
      <c r="C96" s="164">
        <v>600</v>
      </c>
      <c r="D96" s="129">
        <v>3871672</v>
      </c>
      <c r="E96" s="129">
        <v>3871672</v>
      </c>
      <c r="F96" s="220">
        <f t="shared" si="7"/>
        <v>100</v>
      </c>
    </row>
    <row r="97" spans="1:6" ht="31.2">
      <c r="A97" s="66" t="s">
        <v>305</v>
      </c>
      <c r="B97" s="100" t="s">
        <v>307</v>
      </c>
      <c r="C97" s="164"/>
      <c r="D97" s="130">
        <f>D98</f>
        <v>447958.32</v>
      </c>
      <c r="E97" s="130">
        <f>E98</f>
        <v>447958.32</v>
      </c>
      <c r="F97" s="221">
        <f t="shared" si="7"/>
        <v>100</v>
      </c>
    </row>
    <row r="98" spans="1:6" ht="46.8">
      <c r="A98" s="175" t="s">
        <v>306</v>
      </c>
      <c r="B98" s="163" t="s">
        <v>308</v>
      </c>
      <c r="C98" s="164"/>
      <c r="D98" s="129">
        <f>D99</f>
        <v>447958.32</v>
      </c>
      <c r="E98" s="129">
        <f>E99</f>
        <v>447958.32</v>
      </c>
      <c r="F98" s="220">
        <f t="shared" si="7"/>
        <v>100</v>
      </c>
    </row>
    <row r="99" spans="1:6" ht="62.4">
      <c r="A99" s="79" t="s">
        <v>310</v>
      </c>
      <c r="B99" s="163" t="s">
        <v>309</v>
      </c>
      <c r="C99" s="164"/>
      <c r="D99" s="127">
        <f>D100+D102</f>
        <v>447958.32</v>
      </c>
      <c r="E99" s="127">
        <f>E100+E102</f>
        <v>447958.32</v>
      </c>
      <c r="F99" s="219">
        <f t="shared" si="7"/>
        <v>100</v>
      </c>
    </row>
    <row r="100" spans="1:6" ht="31.2">
      <c r="A100" s="167" t="s">
        <v>311</v>
      </c>
      <c r="B100" s="163" t="s">
        <v>313</v>
      </c>
      <c r="C100" s="164"/>
      <c r="D100" s="127">
        <f>D101</f>
        <v>14480</v>
      </c>
      <c r="E100" s="127">
        <f>E101</f>
        <v>14480</v>
      </c>
      <c r="F100" s="220">
        <f t="shared" si="7"/>
        <v>100</v>
      </c>
    </row>
    <row r="101" spans="1:6" ht="31.2">
      <c r="A101" s="71" t="s">
        <v>76</v>
      </c>
      <c r="B101" s="70"/>
      <c r="C101" s="164">
        <v>200</v>
      </c>
      <c r="D101" s="129">
        <v>14480</v>
      </c>
      <c r="E101" s="129">
        <v>14480</v>
      </c>
      <c r="F101" s="220">
        <f t="shared" si="7"/>
        <v>100</v>
      </c>
    </row>
    <row r="102" spans="1:6" ht="31.2">
      <c r="A102" s="167" t="s">
        <v>312</v>
      </c>
      <c r="B102" s="163" t="s">
        <v>314</v>
      </c>
      <c r="C102" s="164"/>
      <c r="D102" s="127">
        <f>D103</f>
        <v>433478.32</v>
      </c>
      <c r="E102" s="127">
        <f>E103</f>
        <v>433478.32</v>
      </c>
      <c r="F102" s="219">
        <f t="shared" si="7"/>
        <v>100</v>
      </c>
    </row>
    <row r="103" spans="1:6" ht="31.2">
      <c r="A103" s="71" t="s">
        <v>76</v>
      </c>
      <c r="B103" s="70"/>
      <c r="C103" s="164">
        <v>200</v>
      </c>
      <c r="D103" s="129">
        <v>433478.32</v>
      </c>
      <c r="E103" s="129">
        <v>433478.32</v>
      </c>
      <c r="F103" s="220">
        <f t="shared" si="7"/>
        <v>100</v>
      </c>
    </row>
    <row r="104" spans="1:6" ht="47.4" customHeight="1">
      <c r="A104" s="66" t="s">
        <v>69</v>
      </c>
      <c r="B104" s="100" t="s">
        <v>129</v>
      </c>
      <c r="C104" s="68"/>
      <c r="D104" s="126">
        <f>D105+D120</f>
        <v>32755012.640000001</v>
      </c>
      <c r="E104" s="126">
        <f>E105+E120</f>
        <v>32755011.75</v>
      </c>
      <c r="F104" s="221">
        <f t="shared" si="7"/>
        <v>99.999997282858615</v>
      </c>
    </row>
    <row r="105" spans="1:6" ht="34.200000000000003" customHeight="1">
      <c r="A105" s="175" t="s">
        <v>196</v>
      </c>
      <c r="B105" s="163" t="s">
        <v>197</v>
      </c>
      <c r="C105" s="74"/>
      <c r="D105" s="124">
        <f>D106+D109</f>
        <v>32466812.640000001</v>
      </c>
      <c r="E105" s="124">
        <f>E106+E109</f>
        <v>32466811.75</v>
      </c>
      <c r="F105" s="219">
        <f t="shared" si="7"/>
        <v>99.999997258739228</v>
      </c>
    </row>
    <row r="106" spans="1:6" ht="31.2">
      <c r="A106" s="80" t="s">
        <v>199</v>
      </c>
      <c r="B106" s="163" t="s">
        <v>198</v>
      </c>
      <c r="C106" s="74"/>
      <c r="D106" s="124">
        <f>D107</f>
        <v>1498921.41</v>
      </c>
      <c r="E106" s="124">
        <f>E107</f>
        <v>1498921.41</v>
      </c>
      <c r="F106" s="219">
        <f t="shared" si="7"/>
        <v>100</v>
      </c>
    </row>
    <row r="107" spans="1:6" ht="15.6">
      <c r="A107" s="165" t="s">
        <v>200</v>
      </c>
      <c r="B107" s="163" t="s">
        <v>201</v>
      </c>
      <c r="C107" s="74"/>
      <c r="D107" s="124">
        <f>D108</f>
        <v>1498921.41</v>
      </c>
      <c r="E107" s="124">
        <f>E108</f>
        <v>1498921.41</v>
      </c>
      <c r="F107" s="219">
        <f t="shared" si="7"/>
        <v>100</v>
      </c>
    </row>
    <row r="108" spans="1:6" ht="32.4" customHeight="1">
      <c r="A108" s="71" t="s">
        <v>76</v>
      </c>
      <c r="B108" s="70"/>
      <c r="C108" s="164">
        <v>200</v>
      </c>
      <c r="D108" s="143">
        <v>1498921.41</v>
      </c>
      <c r="E108" s="143">
        <v>1498921.41</v>
      </c>
      <c r="F108" s="220">
        <f t="shared" si="7"/>
        <v>100</v>
      </c>
    </row>
    <row r="109" spans="1:6" ht="48" customHeight="1">
      <c r="A109" s="79" t="s">
        <v>254</v>
      </c>
      <c r="B109" s="163" t="s">
        <v>215</v>
      </c>
      <c r="C109" s="164"/>
      <c r="D109" s="124">
        <f>D111+D112+D116+D114+D118</f>
        <v>30967891.23</v>
      </c>
      <c r="E109" s="124">
        <f>E111+E112+E116+E114+E118</f>
        <v>30967890.34</v>
      </c>
      <c r="F109" s="219">
        <f t="shared" si="7"/>
        <v>99.999997126055518</v>
      </c>
    </row>
    <row r="110" spans="1:6" ht="18.75" customHeight="1">
      <c r="A110" s="79" t="s">
        <v>200</v>
      </c>
      <c r="B110" s="163" t="s">
        <v>216</v>
      </c>
      <c r="C110" s="164"/>
      <c r="D110" s="124">
        <f>D111</f>
        <v>9584992.0700000003</v>
      </c>
      <c r="E110" s="124">
        <f>E111</f>
        <v>9584992.0700000003</v>
      </c>
      <c r="F110" s="219">
        <f t="shared" si="7"/>
        <v>100</v>
      </c>
    </row>
    <row r="111" spans="1:6" ht="30.6" customHeight="1">
      <c r="A111" s="71" t="s">
        <v>76</v>
      </c>
      <c r="B111" s="70"/>
      <c r="C111" s="164">
        <v>200</v>
      </c>
      <c r="D111" s="143">
        <v>9584992.0700000003</v>
      </c>
      <c r="E111" s="143">
        <v>9584992.0700000003</v>
      </c>
      <c r="F111" s="220">
        <f t="shared" si="7"/>
        <v>100</v>
      </c>
    </row>
    <row r="112" spans="1:6" ht="31.2">
      <c r="A112" s="167" t="s">
        <v>253</v>
      </c>
      <c r="B112" s="47" t="s">
        <v>399</v>
      </c>
      <c r="C112" s="164"/>
      <c r="D112" s="124">
        <f>D113</f>
        <v>5157110</v>
      </c>
      <c r="E112" s="124">
        <f>E113</f>
        <v>5157109.1100000003</v>
      </c>
      <c r="F112" s="219">
        <f t="shared" si="7"/>
        <v>99.999982742272337</v>
      </c>
    </row>
    <row r="113" spans="1:6" ht="33.6" customHeight="1">
      <c r="A113" s="71" t="s">
        <v>76</v>
      </c>
      <c r="B113" s="267"/>
      <c r="C113" s="164">
        <v>200</v>
      </c>
      <c r="D113" s="143">
        <v>5157110</v>
      </c>
      <c r="E113" s="143">
        <v>5157109.1100000003</v>
      </c>
      <c r="F113" s="220">
        <f t="shared" si="7"/>
        <v>99.999982742272337</v>
      </c>
    </row>
    <row r="114" spans="1:6" ht="45.6" customHeight="1">
      <c r="A114" s="167" t="s">
        <v>417</v>
      </c>
      <c r="B114" s="47" t="s">
        <v>401</v>
      </c>
      <c r="C114" s="164"/>
      <c r="D114" s="124">
        <f>D115</f>
        <v>281881.18</v>
      </c>
      <c r="E114" s="124">
        <f>E115</f>
        <v>281881.18</v>
      </c>
      <c r="F114" s="219">
        <f t="shared" si="7"/>
        <v>100</v>
      </c>
    </row>
    <row r="115" spans="1:6" ht="33.6" customHeight="1">
      <c r="A115" s="71" t="s">
        <v>76</v>
      </c>
      <c r="B115" s="267"/>
      <c r="C115" s="164">
        <v>200</v>
      </c>
      <c r="D115" s="143">
        <v>281881.18</v>
      </c>
      <c r="E115" s="143">
        <v>281881.18</v>
      </c>
      <c r="F115" s="220">
        <f t="shared" si="7"/>
        <v>100</v>
      </c>
    </row>
    <row r="116" spans="1:6" ht="44.4" customHeight="1">
      <c r="A116" s="268" t="s">
        <v>337</v>
      </c>
      <c r="B116" s="279" t="s">
        <v>400</v>
      </c>
      <c r="C116" s="164"/>
      <c r="D116" s="269">
        <f>D117</f>
        <v>15000000</v>
      </c>
      <c r="E116" s="269">
        <f>E117</f>
        <v>15000000</v>
      </c>
      <c r="F116" s="219">
        <f t="shared" si="7"/>
        <v>100</v>
      </c>
    </row>
    <row r="117" spans="1:6" ht="33.6" customHeight="1">
      <c r="A117" s="71" t="s">
        <v>76</v>
      </c>
      <c r="B117" s="198"/>
      <c r="C117" s="164">
        <v>200</v>
      </c>
      <c r="D117" s="270">
        <v>15000000</v>
      </c>
      <c r="E117" s="143">
        <v>15000000</v>
      </c>
      <c r="F117" s="220">
        <f t="shared" si="7"/>
        <v>100</v>
      </c>
    </row>
    <row r="118" spans="1:6" ht="47.4" customHeight="1">
      <c r="A118" s="268" t="s">
        <v>338</v>
      </c>
      <c r="B118" s="279" t="s">
        <v>402</v>
      </c>
      <c r="C118" s="164"/>
      <c r="D118" s="269">
        <f>D119</f>
        <v>943907.98</v>
      </c>
      <c r="E118" s="124">
        <f>E119</f>
        <v>943907.98</v>
      </c>
      <c r="F118" s="219">
        <f t="shared" si="7"/>
        <v>100</v>
      </c>
    </row>
    <row r="119" spans="1:6" ht="33.6" customHeight="1">
      <c r="A119" s="71" t="s">
        <v>76</v>
      </c>
      <c r="B119" s="198"/>
      <c r="C119" s="164">
        <v>200</v>
      </c>
      <c r="D119" s="270">
        <v>943907.98</v>
      </c>
      <c r="E119" s="143">
        <v>943907.98</v>
      </c>
      <c r="F119" s="220">
        <f t="shared" si="7"/>
        <v>100</v>
      </c>
    </row>
    <row r="120" spans="1:6" ht="49.8" customHeight="1">
      <c r="A120" s="175" t="s">
        <v>68</v>
      </c>
      <c r="B120" s="163" t="s">
        <v>130</v>
      </c>
      <c r="C120" s="68"/>
      <c r="D120" s="127">
        <f>D122</f>
        <v>288200</v>
      </c>
      <c r="E120" s="127">
        <f>E122</f>
        <v>288200</v>
      </c>
      <c r="F120" s="219">
        <f t="shared" si="7"/>
        <v>100</v>
      </c>
    </row>
    <row r="121" spans="1:6" ht="32.4" customHeight="1">
      <c r="A121" s="80" t="s">
        <v>131</v>
      </c>
      <c r="B121" s="163" t="s">
        <v>151</v>
      </c>
      <c r="C121" s="68"/>
      <c r="D121" s="127">
        <f>D122</f>
        <v>288200</v>
      </c>
      <c r="E121" s="127">
        <f>E122</f>
        <v>288200</v>
      </c>
      <c r="F121" s="219">
        <f t="shared" si="7"/>
        <v>100</v>
      </c>
    </row>
    <row r="122" spans="1:6" ht="33.6" customHeight="1">
      <c r="A122" s="162" t="s">
        <v>132</v>
      </c>
      <c r="B122" s="163" t="s">
        <v>152</v>
      </c>
      <c r="C122" s="68"/>
      <c r="D122" s="127">
        <f t="shared" ref="D122:E122" si="8">D123</f>
        <v>288200</v>
      </c>
      <c r="E122" s="127">
        <f t="shared" si="8"/>
        <v>288200</v>
      </c>
      <c r="F122" s="219">
        <f t="shared" si="7"/>
        <v>100</v>
      </c>
    </row>
    <row r="123" spans="1:6" ht="18.600000000000001" customHeight="1">
      <c r="A123" s="82" t="s">
        <v>78</v>
      </c>
      <c r="B123" s="70"/>
      <c r="C123" s="72">
        <v>800</v>
      </c>
      <c r="D123" s="73">
        <v>288200</v>
      </c>
      <c r="E123" s="73">
        <v>288200</v>
      </c>
      <c r="F123" s="220">
        <f t="shared" si="7"/>
        <v>100</v>
      </c>
    </row>
    <row r="124" spans="1:6" ht="46.8">
      <c r="A124" s="50" t="s">
        <v>339</v>
      </c>
      <c r="B124" s="271" t="s">
        <v>340</v>
      </c>
      <c r="C124" s="64"/>
      <c r="D124" s="272">
        <f>D125</f>
        <v>5035115.1400000006</v>
      </c>
      <c r="E124" s="272">
        <f>E125</f>
        <v>5025622.75</v>
      </c>
      <c r="F124" s="221">
        <f t="shared" si="7"/>
        <v>99.811476207870768</v>
      </c>
    </row>
    <row r="125" spans="1:6" ht="46.8">
      <c r="A125" s="167" t="s">
        <v>341</v>
      </c>
      <c r="B125" s="49" t="s">
        <v>342</v>
      </c>
      <c r="C125" s="72"/>
      <c r="D125" s="273">
        <f>D126+D135</f>
        <v>5035115.1400000006</v>
      </c>
      <c r="E125" s="273">
        <f>E126+E135</f>
        <v>5025622.75</v>
      </c>
      <c r="F125" s="219">
        <f t="shared" si="7"/>
        <v>99.811476207870768</v>
      </c>
    </row>
    <row r="126" spans="1:6" ht="80.400000000000006" customHeight="1">
      <c r="A126" s="167" t="s">
        <v>405</v>
      </c>
      <c r="B126" s="49" t="s">
        <v>406</v>
      </c>
      <c r="C126" s="72"/>
      <c r="D126" s="273">
        <f>D127+D129+D131+D133</f>
        <v>1689296.37</v>
      </c>
      <c r="E126" s="273">
        <f>E127+E129+E131+E133</f>
        <v>1681435.4100000001</v>
      </c>
      <c r="F126" s="219">
        <f t="shared" si="7"/>
        <v>99.534660694262897</v>
      </c>
    </row>
    <row r="127" spans="1:6" ht="36.6" customHeight="1">
      <c r="A127" s="268" t="s">
        <v>403</v>
      </c>
      <c r="B127" s="275" t="s">
        <v>458</v>
      </c>
      <c r="C127" s="72"/>
      <c r="D127" s="273">
        <f>D128</f>
        <v>71790.06</v>
      </c>
      <c r="E127" s="273">
        <f>E128</f>
        <v>71790.06</v>
      </c>
      <c r="F127" s="219">
        <f t="shared" si="7"/>
        <v>100</v>
      </c>
    </row>
    <row r="128" spans="1:6" ht="36" customHeight="1">
      <c r="A128" s="71" t="s">
        <v>76</v>
      </c>
      <c r="B128" s="315"/>
      <c r="C128" s="72">
        <v>200</v>
      </c>
      <c r="D128" s="274">
        <v>71790.06</v>
      </c>
      <c r="E128" s="274">
        <v>71790.06</v>
      </c>
      <c r="F128" s="219">
        <f t="shared" si="7"/>
        <v>100</v>
      </c>
    </row>
    <row r="129" spans="1:6" ht="31.8" customHeight="1">
      <c r="A129" s="79" t="s">
        <v>403</v>
      </c>
      <c r="B129" s="275" t="s">
        <v>404</v>
      </c>
      <c r="C129" s="164"/>
      <c r="D129" s="273">
        <f>D130</f>
        <v>1284769.47</v>
      </c>
      <c r="E129" s="273">
        <f>E130</f>
        <v>1284645.3500000001</v>
      </c>
      <c r="F129" s="219">
        <f t="shared" si="7"/>
        <v>99.990339122862252</v>
      </c>
    </row>
    <row r="130" spans="1:6" ht="31.2">
      <c r="A130" s="71" t="s">
        <v>76</v>
      </c>
      <c r="B130" s="275"/>
      <c r="C130" s="164">
        <v>200</v>
      </c>
      <c r="D130" s="274">
        <v>1284769.47</v>
      </c>
      <c r="E130" s="274">
        <v>1284645.3500000001</v>
      </c>
      <c r="F130" s="219">
        <f t="shared" si="7"/>
        <v>99.990339122862252</v>
      </c>
    </row>
    <row r="131" spans="1:6" ht="46.8">
      <c r="A131" s="79" t="s">
        <v>344</v>
      </c>
      <c r="B131" s="275" t="s">
        <v>415</v>
      </c>
      <c r="C131" s="164"/>
      <c r="D131" s="273">
        <f>D132</f>
        <v>32736.84</v>
      </c>
      <c r="E131" s="273">
        <f>E132</f>
        <v>32736.84</v>
      </c>
      <c r="F131" s="219">
        <f t="shared" si="7"/>
        <v>100</v>
      </c>
    </row>
    <row r="132" spans="1:6" ht="31.2">
      <c r="A132" s="71" t="s">
        <v>76</v>
      </c>
      <c r="B132" s="198"/>
      <c r="C132" s="164">
        <v>200</v>
      </c>
      <c r="D132" s="274">
        <v>32736.84</v>
      </c>
      <c r="E132" s="274">
        <v>32736.84</v>
      </c>
      <c r="F132" s="220">
        <f t="shared" si="7"/>
        <v>100</v>
      </c>
    </row>
    <row r="133" spans="1:6" ht="46.8">
      <c r="A133" s="79" t="s">
        <v>343</v>
      </c>
      <c r="B133" s="275" t="s">
        <v>409</v>
      </c>
      <c r="C133" s="164"/>
      <c r="D133" s="273">
        <f>D134</f>
        <v>300000</v>
      </c>
      <c r="E133" s="273">
        <f>E134</f>
        <v>292263.15999999997</v>
      </c>
      <c r="F133" s="219">
        <f t="shared" si="7"/>
        <v>97.421053333333333</v>
      </c>
    </row>
    <row r="134" spans="1:6" ht="31.2">
      <c r="A134" s="71" t="s">
        <v>76</v>
      </c>
      <c r="B134" s="198"/>
      <c r="C134" s="164">
        <v>200</v>
      </c>
      <c r="D134" s="274">
        <v>300000</v>
      </c>
      <c r="E134" s="274">
        <v>292263.15999999997</v>
      </c>
      <c r="F134" s="220">
        <f t="shared" si="7"/>
        <v>97.421053333333333</v>
      </c>
    </row>
    <row r="135" spans="1:6" ht="62.4">
      <c r="A135" s="79" t="s">
        <v>459</v>
      </c>
      <c r="B135" s="49" t="s">
        <v>407</v>
      </c>
      <c r="C135" s="133"/>
      <c r="D135" s="273">
        <f>D138+D136</f>
        <v>3345818.77</v>
      </c>
      <c r="E135" s="273">
        <f>E138+E136</f>
        <v>3344187.34</v>
      </c>
      <c r="F135" s="219"/>
    </row>
    <row r="136" spans="1:6" ht="37.799999999999997" customHeight="1">
      <c r="A136" s="79" t="s">
        <v>403</v>
      </c>
      <c r="B136" s="275" t="s">
        <v>460</v>
      </c>
      <c r="C136" s="133"/>
      <c r="D136" s="273">
        <f>D137</f>
        <v>59455.63</v>
      </c>
      <c r="E136" s="273">
        <f>E137</f>
        <v>59455.63</v>
      </c>
      <c r="F136" s="219"/>
    </row>
    <row r="137" spans="1:6" ht="30.6" customHeight="1">
      <c r="A137" s="71" t="s">
        <v>76</v>
      </c>
      <c r="B137" s="315"/>
      <c r="C137" s="133">
        <v>200</v>
      </c>
      <c r="D137" s="273">
        <v>59455.63</v>
      </c>
      <c r="E137" s="273">
        <v>59455.63</v>
      </c>
      <c r="F137" s="219"/>
    </row>
    <row r="138" spans="1:6" ht="31.8" customHeight="1">
      <c r="A138" s="79" t="s">
        <v>403</v>
      </c>
      <c r="B138" s="275" t="s">
        <v>408</v>
      </c>
      <c r="C138" s="133"/>
      <c r="D138" s="273">
        <f>D139</f>
        <v>3286363.14</v>
      </c>
      <c r="E138" s="273">
        <f>E139</f>
        <v>3284731.71</v>
      </c>
      <c r="F138" s="219"/>
    </row>
    <row r="139" spans="1:6" ht="31.2">
      <c r="A139" s="71" t="s">
        <v>76</v>
      </c>
      <c r="B139" s="198"/>
      <c r="C139" s="164">
        <v>200</v>
      </c>
      <c r="D139" s="274">
        <v>3286363.14</v>
      </c>
      <c r="E139" s="274">
        <v>3284731.71</v>
      </c>
      <c r="F139" s="220"/>
    </row>
    <row r="140" spans="1:6" ht="18" customHeight="1">
      <c r="A140" s="66" t="s">
        <v>224</v>
      </c>
      <c r="B140" s="75"/>
      <c r="C140" s="164"/>
      <c r="D140" s="123">
        <f>D9+D18+D37+D46+D57+D68+D88+D104+D97+D124</f>
        <v>87512388.829999998</v>
      </c>
      <c r="E140" s="123">
        <f>E9+E18+E37+E46+E57+E68+E88+E104+E97+E124</f>
        <v>87224925.559999973</v>
      </c>
      <c r="F140" s="261">
        <f t="shared" si="7"/>
        <v>99.671517057363786</v>
      </c>
    </row>
    <row r="141" spans="1:6" ht="19.5" customHeight="1">
      <c r="A141" s="83" t="s">
        <v>65</v>
      </c>
      <c r="B141" s="100" t="s">
        <v>115</v>
      </c>
      <c r="C141" s="131"/>
      <c r="D141" s="130">
        <f>D142+D144+D153+D151+D156+D158+D161+D165+D149+D163</f>
        <v>18365013.850000001</v>
      </c>
      <c r="E141" s="130">
        <f>E142+E144+E153+E151+E156+E158+E161+E165+E149+E163</f>
        <v>18305221.960000001</v>
      </c>
      <c r="F141" s="221">
        <f t="shared" si="7"/>
        <v>99.67442502092095</v>
      </c>
    </row>
    <row r="142" spans="1:6" ht="16.8" customHeight="1">
      <c r="A142" s="167" t="s">
        <v>117</v>
      </c>
      <c r="B142" s="163" t="s">
        <v>114</v>
      </c>
      <c r="C142" s="68"/>
      <c r="D142" s="127">
        <f>D143</f>
        <v>1030838.44</v>
      </c>
      <c r="E142" s="127">
        <f>E143</f>
        <v>1030838.44</v>
      </c>
      <c r="F142" s="219">
        <f t="shared" si="7"/>
        <v>100</v>
      </c>
    </row>
    <row r="143" spans="1:6" ht="65.400000000000006" customHeight="1">
      <c r="A143" s="71" t="s">
        <v>77</v>
      </c>
      <c r="B143" s="63"/>
      <c r="C143" s="128">
        <v>100</v>
      </c>
      <c r="D143" s="129">
        <v>1030838.44</v>
      </c>
      <c r="E143" s="129">
        <v>1030838.44</v>
      </c>
      <c r="F143" s="220">
        <f t="shared" si="7"/>
        <v>100</v>
      </c>
    </row>
    <row r="144" spans="1:6" ht="15.6">
      <c r="A144" s="167" t="s">
        <v>118</v>
      </c>
      <c r="B144" s="163" t="s">
        <v>119</v>
      </c>
      <c r="C144" s="74">
        <v>0</v>
      </c>
      <c r="D144" s="127">
        <f>D145+D146+D148+D147</f>
        <v>9391261.5600000005</v>
      </c>
      <c r="E144" s="127">
        <f>E145+E146+E148+E147</f>
        <v>9343626.1899999995</v>
      </c>
      <c r="F144" s="219">
        <f t="shared" si="7"/>
        <v>99.492769212148318</v>
      </c>
    </row>
    <row r="145" spans="1:6" ht="64.8" customHeight="1">
      <c r="A145" s="71" t="s">
        <v>77</v>
      </c>
      <c r="B145" s="75"/>
      <c r="C145" s="164">
        <v>100</v>
      </c>
      <c r="D145" s="129">
        <v>8313373.29</v>
      </c>
      <c r="E145" s="129">
        <v>8280581.7599999998</v>
      </c>
      <c r="F145" s="220">
        <f t="shared" si="7"/>
        <v>99.605556867758551</v>
      </c>
    </row>
    <row r="146" spans="1:6" ht="34.200000000000003" customHeight="1">
      <c r="A146" s="71" t="s">
        <v>76</v>
      </c>
      <c r="B146" s="70"/>
      <c r="C146" s="164">
        <v>200</v>
      </c>
      <c r="D146" s="129">
        <v>977351.26</v>
      </c>
      <c r="E146" s="129">
        <v>962507.42</v>
      </c>
      <c r="F146" s="220">
        <f t="shared" si="7"/>
        <v>98.481217489810163</v>
      </c>
    </row>
    <row r="147" spans="1:6" ht="19.2" customHeight="1">
      <c r="A147" s="243" t="s">
        <v>81</v>
      </c>
      <c r="B147" s="278"/>
      <c r="C147" s="134">
        <v>300</v>
      </c>
      <c r="D147" s="129">
        <v>43160.78</v>
      </c>
      <c r="E147" s="129">
        <v>43160.78</v>
      </c>
      <c r="F147" s="220">
        <f t="shared" si="7"/>
        <v>100</v>
      </c>
    </row>
    <row r="148" spans="1:6" ht="16.8" customHeight="1">
      <c r="A148" s="71" t="s">
        <v>78</v>
      </c>
      <c r="B148" s="150"/>
      <c r="C148" s="18">
        <v>800</v>
      </c>
      <c r="D148" s="129">
        <v>57376.23</v>
      </c>
      <c r="E148" s="129">
        <v>57376.23</v>
      </c>
      <c r="F148" s="220">
        <f t="shared" ref="F148:F167" si="9">E148/D148*100</f>
        <v>100</v>
      </c>
    </row>
    <row r="149" spans="1:6" ht="16.8" customHeight="1">
      <c r="A149" s="180" t="s">
        <v>289</v>
      </c>
      <c r="B149" s="163" t="s">
        <v>290</v>
      </c>
      <c r="C149" s="17"/>
      <c r="D149" s="95">
        <f>D150</f>
        <v>200000</v>
      </c>
      <c r="E149" s="95">
        <f>E150</f>
        <v>200000</v>
      </c>
      <c r="F149" s="219">
        <f t="shared" si="9"/>
        <v>100</v>
      </c>
    </row>
    <row r="150" spans="1:6" ht="16.8" customHeight="1">
      <c r="A150" s="160" t="s">
        <v>79</v>
      </c>
      <c r="B150" s="70"/>
      <c r="C150" s="72">
        <v>500</v>
      </c>
      <c r="D150" s="147">
        <v>200000</v>
      </c>
      <c r="E150" s="147">
        <v>200000</v>
      </c>
      <c r="F150" s="220">
        <f t="shared" si="9"/>
        <v>100</v>
      </c>
    </row>
    <row r="151" spans="1:6" ht="16.8" customHeight="1">
      <c r="A151" s="180" t="s">
        <v>462</v>
      </c>
      <c r="B151" s="279" t="s">
        <v>461</v>
      </c>
      <c r="C151" s="72"/>
      <c r="D151" s="95">
        <f>D152</f>
        <v>8630.14</v>
      </c>
      <c r="E151" s="95">
        <f>E152</f>
        <v>8630.14</v>
      </c>
      <c r="F151" s="219">
        <f t="shared" si="9"/>
        <v>100</v>
      </c>
    </row>
    <row r="152" spans="1:6" ht="16.8" customHeight="1">
      <c r="A152" s="160" t="s">
        <v>463</v>
      </c>
      <c r="B152" s="267"/>
      <c r="C152" s="72">
        <v>700</v>
      </c>
      <c r="D152" s="147">
        <v>8630.14</v>
      </c>
      <c r="E152" s="147">
        <v>8630.14</v>
      </c>
      <c r="F152" s="220">
        <f t="shared" si="9"/>
        <v>100</v>
      </c>
    </row>
    <row r="153" spans="1:6" ht="19.8" customHeight="1">
      <c r="A153" s="174" t="s">
        <v>268</v>
      </c>
      <c r="B153" s="119" t="s">
        <v>116</v>
      </c>
      <c r="C153" s="74"/>
      <c r="D153" s="127">
        <f>D154+D155</f>
        <v>184535.5</v>
      </c>
      <c r="E153" s="127">
        <f>E154+E155</f>
        <v>184535.5</v>
      </c>
      <c r="F153" s="219">
        <f t="shared" si="9"/>
        <v>100</v>
      </c>
    </row>
    <row r="154" spans="1:6" ht="18" customHeight="1">
      <c r="A154" s="71" t="s">
        <v>76</v>
      </c>
      <c r="B154" s="70"/>
      <c r="C154" s="164">
        <v>200</v>
      </c>
      <c r="D154" s="73">
        <v>164535.5</v>
      </c>
      <c r="E154" s="73">
        <v>164535.5</v>
      </c>
      <c r="F154" s="219">
        <f t="shared" si="9"/>
        <v>100</v>
      </c>
    </row>
    <row r="155" spans="1:6" ht="18" customHeight="1">
      <c r="A155" s="243" t="s">
        <v>81</v>
      </c>
      <c r="B155" s="278"/>
      <c r="C155" s="134">
        <v>300</v>
      </c>
      <c r="D155" s="73">
        <v>20000</v>
      </c>
      <c r="E155" s="73">
        <v>20000</v>
      </c>
      <c r="F155" s="220">
        <f t="shared" si="9"/>
        <v>100</v>
      </c>
    </row>
    <row r="156" spans="1:6" ht="18.600000000000001" customHeight="1">
      <c r="A156" s="167" t="s">
        <v>120</v>
      </c>
      <c r="B156" s="17" t="s">
        <v>121</v>
      </c>
      <c r="C156" s="118"/>
      <c r="D156" s="127">
        <f>D157</f>
        <v>193246.1</v>
      </c>
      <c r="E156" s="127">
        <f>E157</f>
        <v>193246.1</v>
      </c>
      <c r="F156" s="219">
        <f t="shared" si="9"/>
        <v>100</v>
      </c>
    </row>
    <row r="157" spans="1:6" ht="31.2" customHeight="1">
      <c r="A157" s="71" t="s">
        <v>76</v>
      </c>
      <c r="B157" s="70"/>
      <c r="C157" s="164">
        <v>200</v>
      </c>
      <c r="D157" s="129">
        <v>193246.1</v>
      </c>
      <c r="E157" s="129">
        <v>193246.1</v>
      </c>
      <c r="F157" s="220">
        <f t="shared" si="9"/>
        <v>100</v>
      </c>
    </row>
    <row r="158" spans="1:6" ht="18" customHeight="1">
      <c r="A158" s="165" t="s">
        <v>217</v>
      </c>
      <c r="B158" s="17" t="s">
        <v>122</v>
      </c>
      <c r="C158" s="118"/>
      <c r="D158" s="127">
        <f>D159+D160</f>
        <v>2901030.69</v>
      </c>
      <c r="E158" s="127">
        <f>E159+E160</f>
        <v>2888874.17</v>
      </c>
      <c r="F158" s="219">
        <f t="shared" si="9"/>
        <v>99.58095858682556</v>
      </c>
    </row>
    <row r="159" spans="1:6" ht="32.4" customHeight="1">
      <c r="A159" s="71" t="s">
        <v>76</v>
      </c>
      <c r="B159" s="70"/>
      <c r="C159" s="164">
        <v>200</v>
      </c>
      <c r="D159" s="129">
        <v>2110470.59</v>
      </c>
      <c r="E159" s="129">
        <v>2098314.0699999998</v>
      </c>
      <c r="F159" s="220">
        <f t="shared" si="9"/>
        <v>99.423990077966451</v>
      </c>
    </row>
    <row r="160" spans="1:6" ht="18" customHeight="1">
      <c r="A160" s="11" t="s">
        <v>78</v>
      </c>
      <c r="B160" s="18"/>
      <c r="C160" s="72">
        <v>800</v>
      </c>
      <c r="D160" s="129">
        <v>790560.1</v>
      </c>
      <c r="E160" s="129">
        <v>790560.1</v>
      </c>
      <c r="F160" s="220">
        <f t="shared" si="9"/>
        <v>100</v>
      </c>
    </row>
    <row r="161" spans="1:6" ht="17.399999999999999" customHeight="1">
      <c r="A161" s="161" t="s">
        <v>218</v>
      </c>
      <c r="B161" s="17" t="s">
        <v>123</v>
      </c>
      <c r="C161" s="118"/>
      <c r="D161" s="127">
        <f>D162</f>
        <v>4215000</v>
      </c>
      <c r="E161" s="127">
        <f>E162</f>
        <v>4215000</v>
      </c>
      <c r="F161" s="219">
        <f t="shared" si="9"/>
        <v>100</v>
      </c>
    </row>
    <row r="162" spans="1:6" ht="18" customHeight="1">
      <c r="A162" s="160" t="s">
        <v>79</v>
      </c>
      <c r="B162" s="70"/>
      <c r="C162" s="72">
        <v>500</v>
      </c>
      <c r="D162" s="73">
        <v>4215000</v>
      </c>
      <c r="E162" s="73">
        <v>4215000</v>
      </c>
      <c r="F162" s="220">
        <f t="shared" si="9"/>
        <v>100</v>
      </c>
    </row>
    <row r="163" spans="1:6" ht="18" customHeight="1">
      <c r="A163" s="188" t="s">
        <v>345</v>
      </c>
      <c r="B163" s="266" t="s">
        <v>346</v>
      </c>
      <c r="C163" s="72"/>
      <c r="D163" s="276">
        <f>D164</f>
        <v>19375</v>
      </c>
      <c r="E163" s="296">
        <f>E164</f>
        <v>19375</v>
      </c>
      <c r="F163" s="219">
        <f t="shared" si="9"/>
        <v>100</v>
      </c>
    </row>
    <row r="164" spans="1:6" ht="18" customHeight="1">
      <c r="A164" s="71" t="s">
        <v>76</v>
      </c>
      <c r="B164" s="70"/>
      <c r="C164" s="164">
        <v>200</v>
      </c>
      <c r="D164" s="277">
        <v>19375</v>
      </c>
      <c r="E164" s="73">
        <v>19375</v>
      </c>
      <c r="F164" s="220">
        <f t="shared" si="9"/>
        <v>100</v>
      </c>
    </row>
    <row r="165" spans="1:6" ht="32.4" customHeight="1">
      <c r="A165" s="165" t="s">
        <v>219</v>
      </c>
      <c r="B165" s="163" t="s">
        <v>179</v>
      </c>
      <c r="C165" s="74"/>
      <c r="D165" s="127">
        <f t="shared" ref="D165:E165" si="10">D166</f>
        <v>221096.42</v>
      </c>
      <c r="E165" s="127">
        <f t="shared" si="10"/>
        <v>221096.42</v>
      </c>
      <c r="F165" s="219">
        <f t="shared" si="9"/>
        <v>100</v>
      </c>
    </row>
    <row r="166" spans="1:6" ht="18" customHeight="1">
      <c r="A166" s="71" t="s">
        <v>81</v>
      </c>
      <c r="B166" s="75"/>
      <c r="C166" s="72">
        <v>300</v>
      </c>
      <c r="D166" s="73">
        <v>221096.42</v>
      </c>
      <c r="E166" s="73">
        <v>221096.42</v>
      </c>
      <c r="F166" s="220">
        <f t="shared" si="9"/>
        <v>100</v>
      </c>
    </row>
    <row r="167" spans="1:6" ht="18.600000000000001" customHeight="1">
      <c r="A167" s="141" t="s">
        <v>85</v>
      </c>
      <c r="B167" s="173"/>
      <c r="C167" s="173"/>
      <c r="D167" s="95">
        <f>D140+D141</f>
        <v>105877402.68000001</v>
      </c>
      <c r="E167" s="95">
        <f>E140+E141</f>
        <v>105530147.51999998</v>
      </c>
      <c r="F167" s="219">
        <f t="shared" si="9"/>
        <v>99.672021459527528</v>
      </c>
    </row>
  </sheetData>
  <mergeCells count="5">
    <mergeCell ref="A5:D6"/>
    <mergeCell ref="B1:F1"/>
    <mergeCell ref="B4:F4"/>
    <mergeCell ref="A2:F2"/>
    <mergeCell ref="A3:F3"/>
  </mergeCells>
  <phoneticPr fontId="11" type="noConversion"/>
  <pageMargins left="0.70866141732283472" right="0.31496062992125984" top="0.35433070866141736" bottom="0.35433070866141736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97"/>
  <sheetViews>
    <sheetView view="pageBreakPreview" topLeftCell="A79" zoomScaleNormal="100" zoomScaleSheetLayoutView="100" workbookViewId="0">
      <selection activeCell="H84" sqref="H84"/>
    </sheetView>
  </sheetViews>
  <sheetFormatPr defaultColWidth="9.109375" defaultRowHeight="13.2"/>
  <cols>
    <col min="1" max="1" width="47.5546875" style="171" customWidth="1"/>
    <col min="2" max="2" width="7.109375" style="172" customWidth="1"/>
    <col min="3" max="3" width="4" style="172" customWidth="1"/>
    <col min="4" max="4" width="3.6640625" style="172" customWidth="1"/>
    <col min="5" max="5" width="16.109375" style="172" customWidth="1"/>
    <col min="6" max="6" width="4.33203125" style="172" customWidth="1"/>
    <col min="7" max="7" width="16.88671875" style="172" customWidth="1"/>
    <col min="8" max="8" width="16.5546875" style="172" customWidth="1"/>
    <col min="9" max="9" width="10.21875" style="172" customWidth="1"/>
    <col min="10" max="16384" width="9.109375" style="157"/>
  </cols>
  <sheetData>
    <row r="1" spans="1:9" s="156" customFormat="1" ht="15.6" customHeight="1">
      <c r="A1" s="343" t="s">
        <v>261</v>
      </c>
      <c r="B1" s="343"/>
      <c r="C1" s="343"/>
      <c r="D1" s="343"/>
      <c r="E1" s="343"/>
      <c r="F1" s="343"/>
      <c r="G1" s="343"/>
      <c r="H1" s="343"/>
      <c r="I1" s="343"/>
    </row>
    <row r="2" spans="1:9" ht="15.6">
      <c r="A2" s="319"/>
      <c r="B2" s="319"/>
      <c r="C2" s="319"/>
      <c r="D2" s="321" t="s">
        <v>473</v>
      </c>
      <c r="E2" s="321"/>
      <c r="F2" s="321"/>
      <c r="G2" s="321"/>
      <c r="H2" s="321"/>
      <c r="I2" s="321"/>
    </row>
    <row r="3" spans="1:9" ht="15.6">
      <c r="A3" s="319" t="s">
        <v>472</v>
      </c>
      <c r="B3" s="319"/>
      <c r="C3" s="319"/>
      <c r="D3" s="321" t="s">
        <v>475</v>
      </c>
      <c r="E3" s="321"/>
      <c r="F3" s="321"/>
      <c r="G3" s="321"/>
      <c r="H3" s="321"/>
      <c r="I3" s="321"/>
    </row>
    <row r="4" spans="1:9" ht="15.6">
      <c r="A4" s="320"/>
      <c r="B4" s="320"/>
      <c r="C4" s="320"/>
      <c r="D4" s="312"/>
      <c r="E4" s="321" t="s">
        <v>474</v>
      </c>
      <c r="F4" s="321"/>
      <c r="G4" s="321"/>
      <c r="H4" s="321"/>
      <c r="I4" s="321"/>
    </row>
    <row r="5" spans="1:9" ht="12.75" customHeight="1">
      <c r="A5" s="52"/>
      <c r="B5" s="53"/>
      <c r="C5" s="53"/>
      <c r="D5" s="53"/>
      <c r="E5" s="53"/>
      <c r="F5" s="53"/>
      <c r="G5" s="53"/>
      <c r="H5" s="53"/>
      <c r="I5" s="53"/>
    </row>
    <row r="6" spans="1:9" ht="15.6">
      <c r="A6" s="342" t="s">
        <v>322</v>
      </c>
      <c r="B6" s="342"/>
      <c r="C6" s="342"/>
      <c r="D6" s="342"/>
      <c r="E6" s="342"/>
      <c r="F6" s="342"/>
      <c r="G6" s="342"/>
      <c r="H6" s="342"/>
      <c r="I6" s="212"/>
    </row>
    <row r="7" spans="1:9" ht="15.6">
      <c r="A7" s="342" t="s">
        <v>471</v>
      </c>
      <c r="B7" s="342"/>
      <c r="C7" s="342"/>
      <c r="D7" s="342"/>
      <c r="E7" s="342"/>
      <c r="F7" s="342"/>
      <c r="G7" s="342"/>
      <c r="H7" s="342"/>
      <c r="I7" s="212"/>
    </row>
    <row r="8" spans="1:9" ht="17.25" customHeight="1" thickBot="1">
      <c r="A8" s="342"/>
      <c r="B8" s="342"/>
      <c r="C8" s="342"/>
      <c r="D8" s="342"/>
      <c r="E8" s="342"/>
      <c r="F8" s="342"/>
      <c r="G8" s="342"/>
      <c r="H8" s="342"/>
      <c r="I8" s="223"/>
    </row>
    <row r="9" spans="1:9" ht="10.5" customHeight="1">
      <c r="A9" s="329"/>
      <c r="B9" s="332" t="s">
        <v>60</v>
      </c>
      <c r="C9" s="333"/>
      <c r="D9" s="333"/>
      <c r="E9" s="333"/>
      <c r="F9" s="334"/>
      <c r="G9" s="335" t="s">
        <v>262</v>
      </c>
      <c r="H9" s="335" t="s">
        <v>263</v>
      </c>
      <c r="I9" s="335" t="s">
        <v>264</v>
      </c>
    </row>
    <row r="10" spans="1:9">
      <c r="A10" s="330"/>
      <c r="B10" s="338" t="s">
        <v>61</v>
      </c>
      <c r="C10" s="338" t="s">
        <v>27</v>
      </c>
      <c r="D10" s="340" t="s">
        <v>28</v>
      </c>
      <c r="E10" s="338" t="s">
        <v>62</v>
      </c>
      <c r="F10" s="338" t="s">
        <v>63</v>
      </c>
      <c r="G10" s="336"/>
      <c r="H10" s="336"/>
      <c r="I10" s="336"/>
    </row>
    <row r="11" spans="1:9">
      <c r="A11" s="330"/>
      <c r="B11" s="338"/>
      <c r="C11" s="338"/>
      <c r="D11" s="340"/>
      <c r="E11" s="338"/>
      <c r="F11" s="338"/>
      <c r="G11" s="336"/>
      <c r="H11" s="336"/>
      <c r="I11" s="336"/>
    </row>
    <row r="12" spans="1:9" ht="6.75" customHeight="1">
      <c r="A12" s="331"/>
      <c r="B12" s="339"/>
      <c r="C12" s="339"/>
      <c r="D12" s="341"/>
      <c r="E12" s="339"/>
      <c r="F12" s="339"/>
      <c r="G12" s="337"/>
      <c r="H12" s="337"/>
      <c r="I12" s="337"/>
    </row>
    <row r="13" spans="1:9" ht="13.8" thickBot="1">
      <c r="A13" s="29">
        <v>1</v>
      </c>
      <c r="B13" s="29">
        <v>2</v>
      </c>
      <c r="C13" s="29">
        <v>3</v>
      </c>
      <c r="D13" s="29">
        <v>4</v>
      </c>
      <c r="E13" s="29">
        <v>5</v>
      </c>
      <c r="F13" s="29">
        <v>6</v>
      </c>
      <c r="G13" s="29">
        <v>7</v>
      </c>
      <c r="H13" s="29">
        <v>8</v>
      </c>
      <c r="I13" s="222">
        <v>9</v>
      </c>
    </row>
    <row r="14" spans="1:9" ht="26.4" customHeight="1">
      <c r="A14" s="54" t="s">
        <v>64</v>
      </c>
      <c r="B14" s="55">
        <v>874</v>
      </c>
      <c r="C14" s="56">
        <v>0</v>
      </c>
      <c r="D14" s="56">
        <v>0</v>
      </c>
      <c r="E14" s="57">
        <v>0</v>
      </c>
      <c r="F14" s="58">
        <v>0</v>
      </c>
      <c r="G14" s="59">
        <f>G15+G31+G35+G47+G63+G67+G77+G72+G81</f>
        <v>105877402.67999999</v>
      </c>
      <c r="H14" s="59">
        <f>H15+H31+H35+H47+H63+H67+H77+H72+H81</f>
        <v>105530147.52</v>
      </c>
      <c r="I14" s="233">
        <f t="shared" ref="I14:I31" si="0">H14/G14*100</f>
        <v>99.672021459527556</v>
      </c>
    </row>
    <row r="15" spans="1:9" ht="18" customHeight="1">
      <c r="A15" s="60" t="s">
        <v>29</v>
      </c>
      <c r="B15" s="61"/>
      <c r="C15" s="62">
        <v>1</v>
      </c>
      <c r="D15" s="62">
        <v>0</v>
      </c>
      <c r="E15" s="63">
        <v>0</v>
      </c>
      <c r="F15" s="64">
        <v>0</v>
      </c>
      <c r="G15" s="65">
        <f>G16+G17+G18+G19+G20+G21+G22+G23+G24+G25+G26+G27+G28+G29+G30</f>
        <v>14493245.609999999</v>
      </c>
      <c r="H15" s="65">
        <f>H16+H17+H18+H19+H20+H21+H22+H23+H24+H25+H26+H27+H28+H29+H30</f>
        <v>14433453.719999999</v>
      </c>
      <c r="I15" s="225">
        <f t="shared" si="0"/>
        <v>99.587449963873198</v>
      </c>
    </row>
    <row r="16" spans="1:9" ht="112.2" customHeight="1">
      <c r="A16" s="174" t="s">
        <v>229</v>
      </c>
      <c r="B16" s="185"/>
      <c r="C16" s="186">
        <v>1</v>
      </c>
      <c r="D16" s="186">
        <v>2</v>
      </c>
      <c r="E16" s="163" t="s">
        <v>114</v>
      </c>
      <c r="F16" s="133">
        <v>100</v>
      </c>
      <c r="G16" s="127">
        <v>1030838.44</v>
      </c>
      <c r="H16" s="127">
        <v>1030838.44</v>
      </c>
      <c r="I16" s="224">
        <f t="shared" si="0"/>
        <v>100</v>
      </c>
    </row>
    <row r="17" spans="1:9" ht="111" customHeight="1">
      <c r="A17" s="79" t="s">
        <v>238</v>
      </c>
      <c r="B17" s="61"/>
      <c r="C17" s="186">
        <v>1</v>
      </c>
      <c r="D17" s="186">
        <v>4</v>
      </c>
      <c r="E17" s="163" t="s">
        <v>119</v>
      </c>
      <c r="F17" s="133">
        <v>100</v>
      </c>
      <c r="G17" s="127">
        <v>8313373.29</v>
      </c>
      <c r="H17" s="127">
        <v>8280581.7599999998</v>
      </c>
      <c r="I17" s="224">
        <f t="shared" si="0"/>
        <v>99.605556867758551</v>
      </c>
    </row>
    <row r="18" spans="1:9" ht="49.2" customHeight="1">
      <c r="A18" s="79" t="s">
        <v>360</v>
      </c>
      <c r="B18" s="76"/>
      <c r="C18" s="186">
        <v>1</v>
      </c>
      <c r="D18" s="186">
        <v>4</v>
      </c>
      <c r="E18" s="163" t="s">
        <v>119</v>
      </c>
      <c r="F18" s="133">
        <v>200</v>
      </c>
      <c r="G18" s="127">
        <v>977351.26</v>
      </c>
      <c r="H18" s="127">
        <v>962507.42</v>
      </c>
      <c r="I18" s="224">
        <f t="shared" si="0"/>
        <v>98.481217489810163</v>
      </c>
    </row>
    <row r="19" spans="1:9" ht="48" customHeight="1">
      <c r="A19" s="79" t="s">
        <v>359</v>
      </c>
      <c r="B19" s="76"/>
      <c r="C19" s="186">
        <v>1</v>
      </c>
      <c r="D19" s="186">
        <v>4</v>
      </c>
      <c r="E19" s="163" t="s">
        <v>119</v>
      </c>
      <c r="F19" s="133">
        <v>300</v>
      </c>
      <c r="G19" s="127">
        <v>43160.78</v>
      </c>
      <c r="H19" s="127">
        <v>43160.78</v>
      </c>
      <c r="I19" s="224">
        <f t="shared" si="0"/>
        <v>100</v>
      </c>
    </row>
    <row r="20" spans="1:9" ht="33.6" customHeight="1">
      <c r="A20" s="79" t="s">
        <v>277</v>
      </c>
      <c r="B20" s="77"/>
      <c r="C20" s="186">
        <v>1</v>
      </c>
      <c r="D20" s="186">
        <v>4</v>
      </c>
      <c r="E20" s="163" t="s">
        <v>119</v>
      </c>
      <c r="F20" s="133">
        <v>800</v>
      </c>
      <c r="G20" s="127">
        <v>57376.23</v>
      </c>
      <c r="H20" s="127">
        <v>57376.23</v>
      </c>
      <c r="I20" s="224">
        <f t="shared" si="0"/>
        <v>100</v>
      </c>
    </row>
    <row r="21" spans="1:9" ht="33.6" customHeight="1">
      <c r="A21" s="79" t="s">
        <v>291</v>
      </c>
      <c r="B21" s="247"/>
      <c r="C21" s="186">
        <v>1</v>
      </c>
      <c r="D21" s="186">
        <v>6</v>
      </c>
      <c r="E21" s="163" t="s">
        <v>290</v>
      </c>
      <c r="F21" s="133">
        <v>500</v>
      </c>
      <c r="G21" s="127">
        <v>200000</v>
      </c>
      <c r="H21" s="127">
        <v>200000</v>
      </c>
      <c r="I21" s="224">
        <f t="shared" si="0"/>
        <v>100</v>
      </c>
    </row>
    <row r="22" spans="1:9" ht="60.6" customHeight="1">
      <c r="A22" s="167" t="s">
        <v>315</v>
      </c>
      <c r="B22" s="122"/>
      <c r="C22" s="186">
        <v>1</v>
      </c>
      <c r="D22" s="195">
        <v>13</v>
      </c>
      <c r="E22" s="249" t="s">
        <v>313</v>
      </c>
      <c r="F22" s="133">
        <v>200</v>
      </c>
      <c r="G22" s="127">
        <v>14480</v>
      </c>
      <c r="H22" s="127">
        <v>14480</v>
      </c>
      <c r="I22" s="224">
        <f t="shared" si="0"/>
        <v>100</v>
      </c>
    </row>
    <row r="23" spans="1:9" ht="69" customHeight="1">
      <c r="A23" s="197" t="s">
        <v>316</v>
      </c>
      <c r="B23" s="122"/>
      <c r="C23" s="186">
        <v>1</v>
      </c>
      <c r="D23" s="195">
        <v>13</v>
      </c>
      <c r="E23" s="249" t="s">
        <v>314</v>
      </c>
      <c r="F23" s="133">
        <v>200</v>
      </c>
      <c r="G23" s="127">
        <v>433478.32</v>
      </c>
      <c r="H23" s="127">
        <v>433478.32</v>
      </c>
      <c r="I23" s="224">
        <f t="shared" si="0"/>
        <v>100</v>
      </c>
    </row>
    <row r="24" spans="1:9" ht="49.2" customHeight="1">
      <c r="A24" s="174" t="s">
        <v>276</v>
      </c>
      <c r="B24" s="122"/>
      <c r="C24" s="186">
        <v>1</v>
      </c>
      <c r="D24" s="195">
        <v>13</v>
      </c>
      <c r="E24" s="17" t="s">
        <v>116</v>
      </c>
      <c r="F24" s="133">
        <v>200</v>
      </c>
      <c r="G24" s="127">
        <v>164535.5</v>
      </c>
      <c r="H24" s="127">
        <v>164535.5</v>
      </c>
      <c r="I24" s="224">
        <f t="shared" si="0"/>
        <v>100</v>
      </c>
    </row>
    <row r="25" spans="1:9" ht="49.2" customHeight="1">
      <c r="A25" s="174" t="s">
        <v>293</v>
      </c>
      <c r="B25" s="122"/>
      <c r="C25" s="186">
        <v>1</v>
      </c>
      <c r="D25" s="195">
        <v>13</v>
      </c>
      <c r="E25" s="119" t="s">
        <v>116</v>
      </c>
      <c r="F25" s="133">
        <v>300</v>
      </c>
      <c r="G25" s="127">
        <v>20000</v>
      </c>
      <c r="H25" s="127">
        <v>20000</v>
      </c>
      <c r="I25" s="224">
        <f t="shared" si="0"/>
        <v>100</v>
      </c>
    </row>
    <row r="26" spans="1:9" ht="62.4" customHeight="1">
      <c r="A26" s="167" t="s">
        <v>230</v>
      </c>
      <c r="B26" s="77"/>
      <c r="C26" s="186">
        <v>1</v>
      </c>
      <c r="D26" s="186">
        <v>13</v>
      </c>
      <c r="E26" s="17" t="s">
        <v>121</v>
      </c>
      <c r="F26" s="187">
        <v>200</v>
      </c>
      <c r="G26" s="127">
        <v>193246.1</v>
      </c>
      <c r="H26" s="127">
        <v>193246.1</v>
      </c>
      <c r="I26" s="224">
        <f t="shared" si="0"/>
        <v>100</v>
      </c>
    </row>
    <row r="27" spans="1:9" ht="46.8">
      <c r="A27" s="167" t="s">
        <v>231</v>
      </c>
      <c r="B27" s="77"/>
      <c r="C27" s="186">
        <v>1</v>
      </c>
      <c r="D27" s="186">
        <v>13</v>
      </c>
      <c r="E27" s="17" t="s">
        <v>122</v>
      </c>
      <c r="F27" s="187">
        <v>200</v>
      </c>
      <c r="G27" s="127">
        <v>2110470.59</v>
      </c>
      <c r="H27" s="127">
        <v>2098314.0699999998</v>
      </c>
      <c r="I27" s="224">
        <f t="shared" si="0"/>
        <v>99.423990077966451</v>
      </c>
    </row>
    <row r="28" spans="1:9" ht="31.2">
      <c r="A28" s="167" t="s">
        <v>275</v>
      </c>
      <c r="B28" s="77"/>
      <c r="C28" s="186">
        <v>1</v>
      </c>
      <c r="D28" s="186">
        <v>13</v>
      </c>
      <c r="E28" s="17" t="s">
        <v>122</v>
      </c>
      <c r="F28" s="133">
        <v>800</v>
      </c>
      <c r="G28" s="127">
        <v>790560.1</v>
      </c>
      <c r="H28" s="127">
        <v>790560.1</v>
      </c>
      <c r="I28" s="224">
        <f t="shared" si="0"/>
        <v>100</v>
      </c>
    </row>
    <row r="29" spans="1:9" ht="33" customHeight="1">
      <c r="A29" s="174" t="s">
        <v>232</v>
      </c>
      <c r="B29" s="77"/>
      <c r="C29" s="186">
        <v>1</v>
      </c>
      <c r="D29" s="186">
        <v>13</v>
      </c>
      <c r="E29" s="17" t="s">
        <v>123</v>
      </c>
      <c r="F29" s="187">
        <v>500</v>
      </c>
      <c r="G29" s="127">
        <v>125000</v>
      </c>
      <c r="H29" s="127">
        <v>125000</v>
      </c>
      <c r="I29" s="224">
        <f t="shared" si="0"/>
        <v>100</v>
      </c>
    </row>
    <row r="30" spans="1:9" ht="67.2" customHeight="1">
      <c r="A30" s="188" t="s">
        <v>348</v>
      </c>
      <c r="B30" s="76"/>
      <c r="C30" s="186">
        <v>1</v>
      </c>
      <c r="D30" s="186">
        <v>13</v>
      </c>
      <c r="E30" s="279" t="s">
        <v>346</v>
      </c>
      <c r="F30" s="133">
        <v>200</v>
      </c>
      <c r="G30" s="127">
        <v>19375</v>
      </c>
      <c r="H30" s="127">
        <v>19375</v>
      </c>
      <c r="I30" s="224">
        <f t="shared" si="0"/>
        <v>100</v>
      </c>
    </row>
    <row r="31" spans="1:9" ht="33.75" customHeight="1">
      <c r="A31" s="60" t="s">
        <v>33</v>
      </c>
      <c r="B31" s="81"/>
      <c r="C31" s="125">
        <v>3</v>
      </c>
      <c r="D31" s="62">
        <v>0</v>
      </c>
      <c r="E31" s="63">
        <v>0</v>
      </c>
      <c r="F31" s="64">
        <v>0</v>
      </c>
      <c r="G31" s="132">
        <f>G32+G34+G33</f>
        <v>1411960.87</v>
      </c>
      <c r="H31" s="132">
        <f>H32+H34+H33</f>
        <v>1411960.87</v>
      </c>
      <c r="I31" s="225">
        <f t="shared" si="0"/>
        <v>100</v>
      </c>
    </row>
    <row r="32" spans="1:9" ht="96.6" customHeight="1">
      <c r="A32" s="174" t="s">
        <v>294</v>
      </c>
      <c r="B32" s="76"/>
      <c r="C32" s="186">
        <v>3</v>
      </c>
      <c r="D32" s="186">
        <v>9</v>
      </c>
      <c r="E32" s="179" t="s">
        <v>125</v>
      </c>
      <c r="F32" s="133">
        <v>200</v>
      </c>
      <c r="G32" s="127">
        <v>897210.35</v>
      </c>
      <c r="H32" s="127">
        <v>897210.35</v>
      </c>
      <c r="I32" s="224">
        <f t="shared" ref="I32:I44" si="1">H32/G32*100</f>
        <v>100</v>
      </c>
    </row>
    <row r="33" spans="1:9" ht="64.2" customHeight="1">
      <c r="A33" s="98" t="s">
        <v>317</v>
      </c>
      <c r="B33" s="76"/>
      <c r="C33" s="186">
        <v>3</v>
      </c>
      <c r="D33" s="186">
        <v>9</v>
      </c>
      <c r="E33" s="250" t="s">
        <v>149</v>
      </c>
      <c r="F33" s="133">
        <v>200</v>
      </c>
      <c r="G33" s="127">
        <v>70750.52</v>
      </c>
      <c r="H33" s="127">
        <v>70750.52</v>
      </c>
      <c r="I33" s="224">
        <f t="shared" si="1"/>
        <v>100</v>
      </c>
    </row>
    <row r="34" spans="1:9" ht="33" customHeight="1">
      <c r="A34" s="161" t="s">
        <v>233</v>
      </c>
      <c r="B34" s="77"/>
      <c r="C34" s="186">
        <v>3</v>
      </c>
      <c r="D34" s="186">
        <v>9</v>
      </c>
      <c r="E34" s="17" t="s">
        <v>123</v>
      </c>
      <c r="F34" s="133">
        <v>500</v>
      </c>
      <c r="G34" s="127">
        <v>444000</v>
      </c>
      <c r="H34" s="127">
        <v>444000</v>
      </c>
      <c r="I34" s="224">
        <f t="shared" si="1"/>
        <v>100</v>
      </c>
    </row>
    <row r="35" spans="1:9" ht="18" customHeight="1">
      <c r="A35" s="60" t="s">
        <v>34</v>
      </c>
      <c r="B35" s="61"/>
      <c r="C35" s="62">
        <v>4</v>
      </c>
      <c r="D35" s="62"/>
      <c r="E35" s="63"/>
      <c r="F35" s="64"/>
      <c r="G35" s="65">
        <f>G36+G46+G37+G38+G39+G41+G40+G42+G44+G45+G43</f>
        <v>41345589.469999999</v>
      </c>
      <c r="H35" s="65">
        <f>H36+H46+H37+H38+H39+H41+H40+H42+H44+H45+H43</f>
        <v>41345462.030000001</v>
      </c>
      <c r="I35" s="225">
        <f t="shared" si="1"/>
        <v>99.999691768815907</v>
      </c>
    </row>
    <row r="36" spans="1:9" ht="98.4" customHeight="1">
      <c r="A36" s="251" t="s">
        <v>239</v>
      </c>
      <c r="B36" s="67"/>
      <c r="C36" s="186">
        <v>4</v>
      </c>
      <c r="D36" s="186">
        <v>8</v>
      </c>
      <c r="E36" s="163" t="s">
        <v>152</v>
      </c>
      <c r="F36" s="133">
        <v>800</v>
      </c>
      <c r="G36" s="127">
        <v>288200</v>
      </c>
      <c r="H36" s="127">
        <v>288200</v>
      </c>
      <c r="I36" s="224">
        <f t="shared" si="1"/>
        <v>100</v>
      </c>
    </row>
    <row r="37" spans="1:9" ht="78" customHeight="1">
      <c r="A37" s="165" t="s">
        <v>244</v>
      </c>
      <c r="B37" s="76"/>
      <c r="C37" s="186">
        <v>4</v>
      </c>
      <c r="D37" s="186">
        <v>9</v>
      </c>
      <c r="E37" s="163" t="s">
        <v>201</v>
      </c>
      <c r="F37" s="133">
        <v>200</v>
      </c>
      <c r="G37" s="127">
        <v>1498921.41</v>
      </c>
      <c r="H37" s="127">
        <v>1498921.41</v>
      </c>
      <c r="I37" s="224">
        <f t="shared" si="1"/>
        <v>100</v>
      </c>
    </row>
    <row r="38" spans="1:9" ht="81" customHeight="1">
      <c r="A38" s="79" t="s">
        <v>245</v>
      </c>
      <c r="B38" s="76"/>
      <c r="C38" s="186">
        <v>4</v>
      </c>
      <c r="D38" s="186">
        <v>9</v>
      </c>
      <c r="E38" s="163" t="s">
        <v>216</v>
      </c>
      <c r="F38" s="133">
        <v>200</v>
      </c>
      <c r="G38" s="127">
        <v>9584992.0700000003</v>
      </c>
      <c r="H38" s="127">
        <v>9584992.0700000003</v>
      </c>
      <c r="I38" s="224">
        <f t="shared" si="1"/>
        <v>100</v>
      </c>
    </row>
    <row r="39" spans="1:9" ht="63" customHeight="1">
      <c r="A39" s="167" t="s">
        <v>255</v>
      </c>
      <c r="B39" s="76"/>
      <c r="C39" s="186">
        <v>4</v>
      </c>
      <c r="D39" s="186">
        <v>9</v>
      </c>
      <c r="E39" s="163" t="s">
        <v>399</v>
      </c>
      <c r="F39" s="133">
        <v>200</v>
      </c>
      <c r="G39" s="127">
        <v>5157110</v>
      </c>
      <c r="H39" s="127">
        <v>5157109.1100000003</v>
      </c>
      <c r="I39" s="224">
        <f t="shared" si="1"/>
        <v>99.999982742272337</v>
      </c>
    </row>
    <row r="40" spans="1:9" ht="97.2" customHeight="1">
      <c r="A40" s="167" t="s">
        <v>418</v>
      </c>
      <c r="B40" s="76"/>
      <c r="C40" s="186">
        <v>4</v>
      </c>
      <c r="D40" s="186">
        <v>9</v>
      </c>
      <c r="E40" s="163" t="s">
        <v>401</v>
      </c>
      <c r="F40" s="133">
        <v>200</v>
      </c>
      <c r="G40" s="124">
        <v>281881.18</v>
      </c>
      <c r="H40" s="127">
        <v>281881.18</v>
      </c>
      <c r="I40" s="224">
        <f t="shared" si="1"/>
        <v>100</v>
      </c>
    </row>
    <row r="41" spans="1:9" ht="97.2" customHeight="1">
      <c r="A41" s="167" t="s">
        <v>350</v>
      </c>
      <c r="B41" s="76"/>
      <c r="C41" s="186">
        <v>4</v>
      </c>
      <c r="D41" s="186">
        <v>9</v>
      </c>
      <c r="E41" s="163" t="s">
        <v>402</v>
      </c>
      <c r="F41" s="133">
        <v>200</v>
      </c>
      <c r="G41" s="124">
        <v>943907.98</v>
      </c>
      <c r="H41" s="127">
        <v>943907.98</v>
      </c>
      <c r="I41" s="224">
        <f>H41/G41*100</f>
        <v>100</v>
      </c>
    </row>
    <row r="42" spans="1:9" ht="78" customHeight="1">
      <c r="A42" s="167" t="s">
        <v>349</v>
      </c>
      <c r="B42" s="76"/>
      <c r="C42" s="186">
        <v>4</v>
      </c>
      <c r="D42" s="186">
        <v>9</v>
      </c>
      <c r="E42" s="163" t="s">
        <v>400</v>
      </c>
      <c r="F42" s="133">
        <v>200</v>
      </c>
      <c r="G42" s="124">
        <v>15000000</v>
      </c>
      <c r="H42" s="127">
        <v>15000000</v>
      </c>
      <c r="I42" s="224">
        <f t="shared" si="1"/>
        <v>100</v>
      </c>
    </row>
    <row r="43" spans="1:9" ht="78" customHeight="1">
      <c r="A43" s="167" t="s">
        <v>465</v>
      </c>
      <c r="B43" s="76"/>
      <c r="C43" s="186">
        <v>4</v>
      </c>
      <c r="D43" s="186">
        <v>9</v>
      </c>
      <c r="E43" s="163" t="s">
        <v>458</v>
      </c>
      <c r="F43" s="133">
        <v>200</v>
      </c>
      <c r="G43" s="124">
        <v>71790.06</v>
      </c>
      <c r="H43" s="127">
        <v>71790.06</v>
      </c>
      <c r="I43" s="224">
        <f t="shared" si="1"/>
        <v>100</v>
      </c>
    </row>
    <row r="44" spans="1:9" ht="79.8" customHeight="1">
      <c r="A44" s="298" t="s">
        <v>414</v>
      </c>
      <c r="B44" s="76"/>
      <c r="C44" s="186">
        <v>4</v>
      </c>
      <c r="D44" s="186">
        <v>9</v>
      </c>
      <c r="E44" s="163" t="s">
        <v>404</v>
      </c>
      <c r="F44" s="133">
        <v>200</v>
      </c>
      <c r="G44" s="124">
        <v>1284769.47</v>
      </c>
      <c r="H44" s="127">
        <v>1284645.3500000001</v>
      </c>
      <c r="I44" s="224">
        <f t="shared" si="1"/>
        <v>99.990339122862252</v>
      </c>
    </row>
    <row r="45" spans="1:9" ht="46.8" customHeight="1">
      <c r="A45" s="79" t="s">
        <v>437</v>
      </c>
      <c r="B45" s="67"/>
      <c r="C45" s="186">
        <v>4</v>
      </c>
      <c r="D45" s="186">
        <v>12</v>
      </c>
      <c r="E45" s="163" t="s">
        <v>436</v>
      </c>
      <c r="F45" s="133">
        <v>800</v>
      </c>
      <c r="G45" s="127">
        <v>3362345.3</v>
      </c>
      <c r="H45" s="127">
        <v>3362342.87</v>
      </c>
      <c r="I45" s="224">
        <f t="shared" ref="I45:I49" si="2">H45/G45*100</f>
        <v>99.999927729017017</v>
      </c>
    </row>
    <row r="46" spans="1:9" ht="78" customHeight="1">
      <c r="A46" s="197" t="s">
        <v>234</v>
      </c>
      <c r="B46" s="67"/>
      <c r="C46" s="186">
        <v>4</v>
      </c>
      <c r="D46" s="186">
        <v>12</v>
      </c>
      <c r="E46" s="163" t="s">
        <v>155</v>
      </c>
      <c r="F46" s="133">
        <v>600</v>
      </c>
      <c r="G46" s="127">
        <v>3871672</v>
      </c>
      <c r="H46" s="127">
        <v>3871672</v>
      </c>
      <c r="I46" s="224">
        <f t="shared" si="2"/>
        <v>100</v>
      </c>
    </row>
    <row r="47" spans="1:9" ht="18" customHeight="1">
      <c r="A47" s="60" t="s">
        <v>37</v>
      </c>
      <c r="B47" s="81"/>
      <c r="C47" s="62">
        <v>5</v>
      </c>
      <c r="D47" s="62">
        <v>0</v>
      </c>
      <c r="E47" s="63">
        <v>0</v>
      </c>
      <c r="F47" s="64">
        <v>0</v>
      </c>
      <c r="G47" s="65">
        <f>G48+G50+G49+G51+G52+G53+G54+G55+G56+G57+G58+G59+G60+G61+G62</f>
        <v>37385907.569999993</v>
      </c>
      <c r="H47" s="65">
        <f>H48+H50+H49+H51+H52+H53+H54+H55+H56+H57+H58+H59+H60+H61+H62</f>
        <v>37138824.569999993</v>
      </c>
      <c r="I47" s="65">
        <f>H47/G47*100</f>
        <v>99.339101238782632</v>
      </c>
    </row>
    <row r="48" spans="1:9" ht="125.4" customHeight="1">
      <c r="A48" s="175" t="s">
        <v>332</v>
      </c>
      <c r="B48" s="81"/>
      <c r="C48" s="186">
        <v>5</v>
      </c>
      <c r="D48" s="186">
        <v>1</v>
      </c>
      <c r="E48" s="205" t="s">
        <v>331</v>
      </c>
      <c r="F48" s="189">
        <v>400</v>
      </c>
      <c r="G48" s="127">
        <v>783940.56</v>
      </c>
      <c r="H48" s="127">
        <v>783940.56</v>
      </c>
      <c r="I48" s="224">
        <f t="shared" si="2"/>
        <v>100</v>
      </c>
    </row>
    <row r="49" spans="1:9" ht="125.4" customHeight="1">
      <c r="A49" s="174" t="s">
        <v>351</v>
      </c>
      <c r="B49" s="281"/>
      <c r="C49" s="186">
        <v>5</v>
      </c>
      <c r="D49" s="186">
        <v>1</v>
      </c>
      <c r="E49" s="205" t="s">
        <v>410</v>
      </c>
      <c r="F49" s="189">
        <v>400</v>
      </c>
      <c r="G49" s="127">
        <v>6600040</v>
      </c>
      <c r="H49" s="127">
        <v>6600039.75</v>
      </c>
      <c r="I49" s="224">
        <f t="shared" si="2"/>
        <v>99.999996212144168</v>
      </c>
    </row>
    <row r="50" spans="1:9" ht="141" customHeight="1">
      <c r="A50" s="167" t="s">
        <v>274</v>
      </c>
      <c r="B50" s="230"/>
      <c r="C50" s="186">
        <v>5</v>
      </c>
      <c r="D50" s="186">
        <v>1</v>
      </c>
      <c r="E50" s="205" t="s">
        <v>411</v>
      </c>
      <c r="F50" s="189">
        <v>400</v>
      </c>
      <c r="G50" s="127">
        <v>2371373.1</v>
      </c>
      <c r="H50" s="127">
        <v>2371373.1</v>
      </c>
      <c r="I50" s="224">
        <f t="shared" ref="I50:I51" si="3">H50/G50*100</f>
        <v>100</v>
      </c>
    </row>
    <row r="51" spans="1:9" ht="96.6" customHeight="1">
      <c r="A51" s="161" t="s">
        <v>248</v>
      </c>
      <c r="B51" s="84"/>
      <c r="C51" s="186">
        <v>5</v>
      </c>
      <c r="D51" s="186">
        <v>1</v>
      </c>
      <c r="E51" s="176" t="s">
        <v>157</v>
      </c>
      <c r="F51" s="189">
        <v>200</v>
      </c>
      <c r="G51" s="127">
        <v>109780</v>
      </c>
      <c r="H51" s="127">
        <v>109780</v>
      </c>
      <c r="I51" s="127">
        <f t="shared" si="3"/>
        <v>100</v>
      </c>
    </row>
    <row r="52" spans="1:9" ht="128.4" customHeight="1">
      <c r="A52" s="167" t="s">
        <v>240</v>
      </c>
      <c r="B52" s="61"/>
      <c r="C52" s="186">
        <v>5</v>
      </c>
      <c r="D52" s="186">
        <v>1</v>
      </c>
      <c r="E52" s="163" t="s">
        <v>158</v>
      </c>
      <c r="F52" s="189">
        <v>200</v>
      </c>
      <c r="G52" s="127">
        <v>845485.52</v>
      </c>
      <c r="H52" s="127">
        <v>770819.52</v>
      </c>
      <c r="I52" s="224">
        <f t="shared" ref="I52:I83" si="4">H52/G52*100</f>
        <v>91.168861176948369</v>
      </c>
    </row>
    <row r="53" spans="1:9" ht="35.4" customHeight="1">
      <c r="A53" s="175" t="s">
        <v>232</v>
      </c>
      <c r="B53" s="121"/>
      <c r="C53" s="186">
        <v>5</v>
      </c>
      <c r="D53" s="186">
        <v>2</v>
      </c>
      <c r="E53" s="177" t="s">
        <v>123</v>
      </c>
      <c r="F53" s="133">
        <v>500</v>
      </c>
      <c r="G53" s="127">
        <v>3230000</v>
      </c>
      <c r="H53" s="127">
        <v>3230000</v>
      </c>
      <c r="I53" s="224">
        <f t="shared" si="4"/>
        <v>100</v>
      </c>
    </row>
    <row r="54" spans="1:9" ht="79.2" customHeight="1">
      <c r="A54" s="174" t="s">
        <v>243</v>
      </c>
      <c r="B54" s="76"/>
      <c r="C54" s="186">
        <v>5</v>
      </c>
      <c r="D54" s="186">
        <v>3</v>
      </c>
      <c r="E54" s="163" t="s">
        <v>205</v>
      </c>
      <c r="F54" s="133">
        <v>200</v>
      </c>
      <c r="G54" s="127">
        <v>2731107.63</v>
      </c>
      <c r="H54" s="127">
        <v>2731103.2</v>
      </c>
      <c r="I54" s="224">
        <f t="shared" si="4"/>
        <v>99.999837794748515</v>
      </c>
    </row>
    <row r="55" spans="1:9" ht="68.400000000000006" customHeight="1">
      <c r="A55" s="161" t="s">
        <v>247</v>
      </c>
      <c r="B55" s="77"/>
      <c r="C55" s="186">
        <v>5</v>
      </c>
      <c r="D55" s="186">
        <v>3</v>
      </c>
      <c r="E55" s="163" t="s">
        <v>209</v>
      </c>
      <c r="F55" s="133">
        <v>200</v>
      </c>
      <c r="G55" s="127">
        <v>10356097.130000001</v>
      </c>
      <c r="H55" s="127">
        <v>10198133.359999999</v>
      </c>
      <c r="I55" s="224">
        <f t="shared" si="4"/>
        <v>98.474678558755443</v>
      </c>
    </row>
    <row r="56" spans="1:9" ht="93" customHeight="1">
      <c r="A56" s="268" t="s">
        <v>352</v>
      </c>
      <c r="B56" s="77"/>
      <c r="C56" s="186">
        <v>5</v>
      </c>
      <c r="D56" s="186">
        <v>3</v>
      </c>
      <c r="E56" s="163" t="s">
        <v>409</v>
      </c>
      <c r="F56" s="133">
        <v>200</v>
      </c>
      <c r="G56" s="282">
        <v>300000</v>
      </c>
      <c r="H56" s="127">
        <v>292263.15999999997</v>
      </c>
      <c r="I56" s="224">
        <f t="shared" si="4"/>
        <v>97.421053333333333</v>
      </c>
    </row>
    <row r="57" spans="1:9" ht="89.4" customHeight="1">
      <c r="A57" s="268" t="s">
        <v>353</v>
      </c>
      <c r="B57" s="77"/>
      <c r="C57" s="186">
        <v>5</v>
      </c>
      <c r="D57" s="186">
        <v>3</v>
      </c>
      <c r="E57" s="163" t="s">
        <v>415</v>
      </c>
      <c r="F57" s="133">
        <v>200</v>
      </c>
      <c r="G57" s="282">
        <v>32736.84</v>
      </c>
      <c r="H57" s="127">
        <v>32736.84</v>
      </c>
      <c r="I57" s="224">
        <f t="shared" si="4"/>
        <v>100</v>
      </c>
    </row>
    <row r="58" spans="1:9" ht="76.2" customHeight="1">
      <c r="A58" s="268" t="s">
        <v>465</v>
      </c>
      <c r="B58" s="77"/>
      <c r="C58" s="186">
        <v>5</v>
      </c>
      <c r="D58" s="186">
        <v>3</v>
      </c>
      <c r="E58" s="163" t="s">
        <v>460</v>
      </c>
      <c r="F58" s="133">
        <v>200</v>
      </c>
      <c r="G58" s="282">
        <v>59455.63</v>
      </c>
      <c r="H58" s="127">
        <v>59455.63</v>
      </c>
      <c r="I58" s="224">
        <f t="shared" si="4"/>
        <v>100</v>
      </c>
    </row>
    <row r="59" spans="1:9" ht="79.8" customHeight="1">
      <c r="A59" s="268" t="s">
        <v>414</v>
      </c>
      <c r="B59" s="77"/>
      <c r="C59" s="186">
        <v>5</v>
      </c>
      <c r="D59" s="186">
        <v>3</v>
      </c>
      <c r="E59" s="163" t="s">
        <v>408</v>
      </c>
      <c r="F59" s="133">
        <v>200</v>
      </c>
      <c r="G59" s="282">
        <v>3286363.14</v>
      </c>
      <c r="H59" s="127">
        <v>3284731.71</v>
      </c>
      <c r="I59" s="224">
        <f t="shared" si="4"/>
        <v>99.950357585863131</v>
      </c>
    </row>
    <row r="60" spans="1:9" ht="79.2" customHeight="1">
      <c r="A60" s="79" t="s">
        <v>237</v>
      </c>
      <c r="B60" s="88"/>
      <c r="C60" s="186">
        <v>5</v>
      </c>
      <c r="D60" s="186">
        <v>5</v>
      </c>
      <c r="E60" s="163" t="s">
        <v>212</v>
      </c>
      <c r="F60" s="187">
        <v>100</v>
      </c>
      <c r="G60" s="127">
        <v>4960525.66</v>
      </c>
      <c r="H60" s="127">
        <v>4960525.66</v>
      </c>
      <c r="I60" s="224">
        <f t="shared" si="4"/>
        <v>100</v>
      </c>
    </row>
    <row r="61" spans="1:9" ht="62.4" customHeight="1">
      <c r="A61" s="79" t="s">
        <v>236</v>
      </c>
      <c r="B61" s="76"/>
      <c r="C61" s="186">
        <v>5</v>
      </c>
      <c r="D61" s="186">
        <v>5</v>
      </c>
      <c r="E61" s="163" t="s">
        <v>212</v>
      </c>
      <c r="F61" s="133">
        <v>200</v>
      </c>
      <c r="G61" s="127">
        <v>1715199.85</v>
      </c>
      <c r="H61" s="127">
        <v>1710119.57</v>
      </c>
      <c r="I61" s="224">
        <f t="shared" si="4"/>
        <v>99.703808276335849</v>
      </c>
    </row>
    <row r="62" spans="1:9" ht="45.6" customHeight="1">
      <c r="A62" s="191" t="s">
        <v>250</v>
      </c>
      <c r="B62" s="88"/>
      <c r="C62" s="186">
        <v>5</v>
      </c>
      <c r="D62" s="186">
        <v>5</v>
      </c>
      <c r="E62" s="163" t="s">
        <v>212</v>
      </c>
      <c r="F62" s="133">
        <v>800</v>
      </c>
      <c r="G62" s="127">
        <v>3802.51</v>
      </c>
      <c r="H62" s="127">
        <v>3802.51</v>
      </c>
      <c r="I62" s="224">
        <f t="shared" si="4"/>
        <v>100</v>
      </c>
    </row>
    <row r="63" spans="1:9" ht="16.95" customHeight="1">
      <c r="A63" s="60" t="s">
        <v>42</v>
      </c>
      <c r="B63" s="81"/>
      <c r="C63" s="62">
        <v>7</v>
      </c>
      <c r="D63" s="89"/>
      <c r="E63" s="90"/>
      <c r="F63" s="91"/>
      <c r="G63" s="65">
        <f>G64+G65+G66</f>
        <v>280000</v>
      </c>
      <c r="H63" s="65">
        <f>H64+H65+H66</f>
        <v>280000</v>
      </c>
      <c r="I63" s="225">
        <f t="shared" si="4"/>
        <v>100</v>
      </c>
    </row>
    <row r="64" spans="1:9" ht="78.599999999999994" customHeight="1">
      <c r="A64" s="80" t="s">
        <v>249</v>
      </c>
      <c r="B64" s="158"/>
      <c r="C64" s="186">
        <v>7</v>
      </c>
      <c r="D64" s="186">
        <v>7</v>
      </c>
      <c r="E64" s="163" t="s">
        <v>165</v>
      </c>
      <c r="F64" s="133">
        <v>200</v>
      </c>
      <c r="G64" s="127">
        <v>98000</v>
      </c>
      <c r="H64" s="127">
        <v>98000</v>
      </c>
      <c r="I64" s="224">
        <f t="shared" si="4"/>
        <v>100</v>
      </c>
    </row>
    <row r="65" spans="1:9" ht="84" customHeight="1">
      <c r="A65" s="80" t="s">
        <v>249</v>
      </c>
      <c r="B65" s="76"/>
      <c r="C65" s="186">
        <v>7</v>
      </c>
      <c r="D65" s="186">
        <v>7</v>
      </c>
      <c r="E65" s="163" t="s">
        <v>168</v>
      </c>
      <c r="F65" s="133">
        <v>200</v>
      </c>
      <c r="G65" s="127">
        <v>158000</v>
      </c>
      <c r="H65" s="127">
        <v>158000</v>
      </c>
      <c r="I65" s="224">
        <f t="shared" si="4"/>
        <v>100</v>
      </c>
    </row>
    <row r="66" spans="1:9" ht="84" customHeight="1">
      <c r="A66" s="80" t="s">
        <v>249</v>
      </c>
      <c r="B66" s="76"/>
      <c r="C66" s="186">
        <v>7</v>
      </c>
      <c r="D66" s="186">
        <v>7</v>
      </c>
      <c r="E66" s="163" t="s">
        <v>168</v>
      </c>
      <c r="F66" s="133">
        <v>600</v>
      </c>
      <c r="G66" s="127">
        <v>24000</v>
      </c>
      <c r="H66" s="127">
        <v>24000</v>
      </c>
      <c r="I66" s="224">
        <f t="shared" si="4"/>
        <v>100</v>
      </c>
    </row>
    <row r="67" spans="1:9" ht="19.2" customHeight="1">
      <c r="A67" s="60" t="s">
        <v>419</v>
      </c>
      <c r="B67" s="61"/>
      <c r="C67" s="62">
        <v>8</v>
      </c>
      <c r="D67" s="62">
        <v>0</v>
      </c>
      <c r="E67" s="75"/>
      <c r="F67" s="72"/>
      <c r="G67" s="65">
        <f>G68+G70+G71+G69</f>
        <v>8626177</v>
      </c>
      <c r="H67" s="65">
        <f>H68+H70+H71+H69</f>
        <v>8590677</v>
      </c>
      <c r="I67" s="232">
        <f t="shared" si="4"/>
        <v>99.588461957133504</v>
      </c>
    </row>
    <row r="68" spans="1:9" ht="95.4" customHeight="1">
      <c r="A68" s="175" t="s">
        <v>278</v>
      </c>
      <c r="B68" s="67"/>
      <c r="C68" s="186">
        <v>8</v>
      </c>
      <c r="D68" s="186">
        <v>1</v>
      </c>
      <c r="E68" s="163" t="s">
        <v>171</v>
      </c>
      <c r="F68" s="133">
        <v>600</v>
      </c>
      <c r="G68" s="127">
        <v>6680000</v>
      </c>
      <c r="H68" s="127">
        <v>6644500</v>
      </c>
      <c r="I68" s="224">
        <f t="shared" si="4"/>
        <v>99.468562874251504</v>
      </c>
    </row>
    <row r="69" spans="1:9" ht="75" customHeight="1">
      <c r="A69" s="167" t="s">
        <v>361</v>
      </c>
      <c r="B69" s="67"/>
      <c r="C69" s="186">
        <v>8</v>
      </c>
      <c r="D69" s="195">
        <v>1</v>
      </c>
      <c r="E69" s="279" t="s">
        <v>412</v>
      </c>
      <c r="F69" s="133">
        <v>600</v>
      </c>
      <c r="G69" s="127">
        <v>1282177</v>
      </c>
      <c r="H69" s="127">
        <v>1282177</v>
      </c>
      <c r="I69" s="224">
        <f t="shared" si="4"/>
        <v>100</v>
      </c>
    </row>
    <row r="70" spans="1:9" ht="31.2" customHeight="1">
      <c r="A70" s="161" t="s">
        <v>232</v>
      </c>
      <c r="B70" s="77"/>
      <c r="C70" s="186">
        <v>8</v>
      </c>
      <c r="D70" s="186">
        <v>1</v>
      </c>
      <c r="E70" s="17" t="s">
        <v>123</v>
      </c>
      <c r="F70" s="133">
        <v>500</v>
      </c>
      <c r="G70" s="127">
        <v>416000</v>
      </c>
      <c r="H70" s="127">
        <v>416000</v>
      </c>
      <c r="I70" s="224">
        <f t="shared" si="4"/>
        <v>100</v>
      </c>
    </row>
    <row r="71" spans="1:9" ht="100.2" customHeight="1">
      <c r="A71" s="175" t="s">
        <v>241</v>
      </c>
      <c r="B71" s="76"/>
      <c r="C71" s="186">
        <v>8</v>
      </c>
      <c r="D71" s="186">
        <v>4</v>
      </c>
      <c r="E71" s="163" t="s">
        <v>177</v>
      </c>
      <c r="F71" s="133">
        <v>200</v>
      </c>
      <c r="G71" s="127">
        <v>248000</v>
      </c>
      <c r="H71" s="127">
        <v>248000</v>
      </c>
      <c r="I71" s="224">
        <f t="shared" si="4"/>
        <v>100</v>
      </c>
    </row>
    <row r="72" spans="1:9" ht="16.2">
      <c r="A72" s="166" t="s">
        <v>44</v>
      </c>
      <c r="B72" s="61"/>
      <c r="C72" s="62">
        <v>10</v>
      </c>
      <c r="D72" s="78"/>
      <c r="E72" s="70"/>
      <c r="F72" s="72"/>
      <c r="G72" s="65">
        <f>G73+G75+G74+G76</f>
        <v>1935892.02</v>
      </c>
      <c r="H72" s="65">
        <f>H73+H75+H74+H76</f>
        <v>1931139.1900000002</v>
      </c>
      <c r="I72" s="225">
        <f t="shared" si="4"/>
        <v>99.754488889313166</v>
      </c>
    </row>
    <row r="73" spans="1:9" ht="63.6" customHeight="1">
      <c r="A73" s="167" t="s">
        <v>235</v>
      </c>
      <c r="B73" s="76"/>
      <c r="C73" s="186">
        <v>10</v>
      </c>
      <c r="D73" s="186">
        <v>1</v>
      </c>
      <c r="E73" s="163" t="s">
        <v>179</v>
      </c>
      <c r="F73" s="133">
        <v>300</v>
      </c>
      <c r="G73" s="127">
        <v>221096.42</v>
      </c>
      <c r="H73" s="127">
        <v>221096.42</v>
      </c>
      <c r="I73" s="224">
        <f t="shared" si="4"/>
        <v>100</v>
      </c>
    </row>
    <row r="74" spans="1:9" ht="62.4" customHeight="1">
      <c r="A74" s="174" t="s">
        <v>416</v>
      </c>
      <c r="B74" s="206"/>
      <c r="C74" s="186">
        <v>10</v>
      </c>
      <c r="D74" s="186">
        <v>3</v>
      </c>
      <c r="E74" s="163" t="s">
        <v>391</v>
      </c>
      <c r="F74" s="133">
        <v>300</v>
      </c>
      <c r="G74" s="127">
        <v>1678990</v>
      </c>
      <c r="H74" s="127">
        <v>1674237.6</v>
      </c>
      <c r="I74" s="224">
        <f t="shared" si="4"/>
        <v>99.71694887998143</v>
      </c>
    </row>
    <row r="75" spans="1:9" ht="111.6" customHeight="1">
      <c r="A75" s="174" t="s">
        <v>257</v>
      </c>
      <c r="B75" s="159"/>
      <c r="C75" s="186">
        <v>10</v>
      </c>
      <c r="D75" s="186">
        <v>3</v>
      </c>
      <c r="E75" s="163" t="s">
        <v>186</v>
      </c>
      <c r="F75" s="133">
        <v>300</v>
      </c>
      <c r="G75" s="127">
        <v>17902.599999999999</v>
      </c>
      <c r="H75" s="127">
        <v>17902.599999999999</v>
      </c>
      <c r="I75" s="224">
        <f t="shared" si="4"/>
        <v>100</v>
      </c>
    </row>
    <row r="76" spans="1:9" ht="93.6" customHeight="1">
      <c r="A76" s="175" t="s">
        <v>328</v>
      </c>
      <c r="B76" s="260"/>
      <c r="C76" s="186">
        <v>10</v>
      </c>
      <c r="D76" s="186">
        <v>3</v>
      </c>
      <c r="E76" s="177" t="s">
        <v>325</v>
      </c>
      <c r="F76" s="133">
        <v>300</v>
      </c>
      <c r="G76" s="127">
        <v>17903</v>
      </c>
      <c r="H76" s="127">
        <v>17902.57</v>
      </c>
      <c r="I76" s="224">
        <f t="shared" si="4"/>
        <v>99.997598167904826</v>
      </c>
    </row>
    <row r="77" spans="1:9" ht="18" customHeight="1">
      <c r="A77" s="60" t="s">
        <v>47</v>
      </c>
      <c r="B77" s="61"/>
      <c r="C77" s="62">
        <v>11</v>
      </c>
      <c r="D77" s="62">
        <v>0</v>
      </c>
      <c r="E77" s="63">
        <v>0</v>
      </c>
      <c r="F77" s="64">
        <v>0</v>
      </c>
      <c r="G77" s="65">
        <f>G79+G78+G80</f>
        <v>390000</v>
      </c>
      <c r="H77" s="65">
        <f>H79+H78+H80</f>
        <v>390000</v>
      </c>
      <c r="I77" s="225">
        <f t="shared" si="4"/>
        <v>100</v>
      </c>
    </row>
    <row r="78" spans="1:9" ht="81" customHeight="1">
      <c r="A78" s="175" t="s">
        <v>246</v>
      </c>
      <c r="B78" s="76"/>
      <c r="C78" s="186">
        <v>11</v>
      </c>
      <c r="D78" s="186">
        <v>2</v>
      </c>
      <c r="E78" s="163" t="s">
        <v>192</v>
      </c>
      <c r="F78" s="133">
        <v>200</v>
      </c>
      <c r="G78" s="127">
        <v>106000</v>
      </c>
      <c r="H78" s="127">
        <v>106000</v>
      </c>
      <c r="I78" s="224">
        <f t="shared" si="4"/>
        <v>100</v>
      </c>
    </row>
    <row r="79" spans="1:9" ht="84.6" customHeight="1">
      <c r="A79" s="175" t="s">
        <v>296</v>
      </c>
      <c r="B79" s="76"/>
      <c r="C79" s="186">
        <v>11</v>
      </c>
      <c r="D79" s="186">
        <v>2</v>
      </c>
      <c r="E79" s="163" t="s">
        <v>195</v>
      </c>
      <c r="F79" s="133">
        <v>200</v>
      </c>
      <c r="G79" s="127">
        <v>94000</v>
      </c>
      <c r="H79" s="127">
        <v>94000</v>
      </c>
      <c r="I79" s="224">
        <f t="shared" si="4"/>
        <v>100</v>
      </c>
    </row>
    <row r="80" spans="1:9" ht="84.6" customHeight="1">
      <c r="A80" s="80" t="s">
        <v>413</v>
      </c>
      <c r="B80" s="297"/>
      <c r="C80" s="195">
        <v>11</v>
      </c>
      <c r="D80" s="195">
        <v>2</v>
      </c>
      <c r="E80" s="96" t="s">
        <v>396</v>
      </c>
      <c r="F80" s="133">
        <v>600</v>
      </c>
      <c r="G80" s="127">
        <v>190000</v>
      </c>
      <c r="H80" s="127">
        <v>190000</v>
      </c>
      <c r="I80" s="224">
        <f t="shared" si="4"/>
        <v>100</v>
      </c>
    </row>
    <row r="81" spans="1:9" ht="34.799999999999997" customHeight="1">
      <c r="A81" s="316" t="s">
        <v>466</v>
      </c>
      <c r="B81" s="297"/>
      <c r="C81" s="317">
        <v>13</v>
      </c>
      <c r="D81" s="195"/>
      <c r="E81" s="96"/>
      <c r="F81" s="133"/>
      <c r="G81" s="130">
        <f>G82</f>
        <v>8630.14</v>
      </c>
      <c r="H81" s="130">
        <f>H82</f>
        <v>8630.14</v>
      </c>
      <c r="I81" s="231">
        <f>H80/G80*100</f>
        <v>100</v>
      </c>
    </row>
    <row r="82" spans="1:9" ht="48" customHeight="1">
      <c r="A82" s="197" t="s">
        <v>464</v>
      </c>
      <c r="B82" s="122"/>
      <c r="C82" s="186">
        <v>13</v>
      </c>
      <c r="D82" s="195">
        <v>1</v>
      </c>
      <c r="E82" s="279" t="s">
        <v>461</v>
      </c>
      <c r="F82" s="133">
        <v>700</v>
      </c>
      <c r="G82" s="127">
        <v>8630.14</v>
      </c>
      <c r="H82" s="127">
        <v>8630.14</v>
      </c>
      <c r="I82" s="224">
        <f>H82/G82*100</f>
        <v>100</v>
      </c>
    </row>
    <row r="83" spans="1:9" ht="17.399999999999999">
      <c r="A83" s="325" t="s">
        <v>49</v>
      </c>
      <c r="B83" s="326"/>
      <c r="C83" s="326"/>
      <c r="D83" s="326"/>
      <c r="E83" s="326"/>
      <c r="F83" s="327"/>
      <c r="G83" s="69">
        <f>G14</f>
        <v>105877402.67999999</v>
      </c>
      <c r="H83" s="69">
        <f>H14</f>
        <v>105530147.52</v>
      </c>
      <c r="I83" s="231">
        <f t="shared" si="4"/>
        <v>99.672021459527556</v>
      </c>
    </row>
    <row r="84" spans="1:9" ht="15.6">
      <c r="A84" s="263" t="s">
        <v>220</v>
      </c>
      <c r="B84" s="264"/>
      <c r="C84" s="264"/>
      <c r="D84" s="264"/>
      <c r="E84" s="264"/>
      <c r="F84" s="264"/>
      <c r="G84" s="265">
        <f>'Приложение 1'!C74-'Приложение 3'!G83</f>
        <v>662000.0000000149</v>
      </c>
      <c r="H84" s="265">
        <f>'Приложение 1'!D74-'Приложение 3'!H83</f>
        <v>442379.54999999702</v>
      </c>
      <c r="I84" s="168"/>
    </row>
    <row r="85" spans="1:9">
      <c r="A85" s="169"/>
      <c r="B85" s="170"/>
      <c r="C85" s="170"/>
      <c r="D85" s="170"/>
      <c r="E85" s="170"/>
      <c r="F85" s="170"/>
      <c r="G85" s="170"/>
      <c r="H85" s="170"/>
      <c r="I85" s="170"/>
    </row>
    <row r="86" spans="1:9">
      <c r="A86" s="169"/>
      <c r="B86" s="170"/>
      <c r="C86" s="170"/>
      <c r="D86" s="170"/>
      <c r="E86" s="170"/>
      <c r="F86" s="170"/>
      <c r="G86" s="170"/>
      <c r="H86" s="170"/>
      <c r="I86" s="170"/>
    </row>
    <row r="87" spans="1:9">
      <c r="A87" s="169"/>
      <c r="B87" s="170"/>
      <c r="C87" s="170"/>
      <c r="D87" s="170"/>
      <c r="E87" s="170"/>
      <c r="F87" s="170"/>
      <c r="G87" s="170"/>
      <c r="H87" s="170"/>
      <c r="I87" s="170"/>
    </row>
    <row r="88" spans="1:9">
      <c r="A88" s="328"/>
      <c r="B88" s="328"/>
      <c r="C88" s="328"/>
      <c r="D88" s="328"/>
      <c r="E88" s="328"/>
      <c r="F88" s="328"/>
      <c r="G88" s="328"/>
      <c r="H88" s="328"/>
      <c r="I88" s="211"/>
    </row>
    <row r="89" spans="1:9">
      <c r="A89" s="169"/>
      <c r="B89" s="170"/>
      <c r="C89" s="170"/>
      <c r="D89" s="170"/>
      <c r="E89" s="170"/>
      <c r="F89" s="170"/>
      <c r="G89" s="170"/>
      <c r="H89" s="170"/>
      <c r="I89" s="170"/>
    </row>
    <row r="90" spans="1:9">
      <c r="A90" s="169"/>
      <c r="B90" s="170"/>
      <c r="C90" s="170"/>
      <c r="D90" s="170"/>
      <c r="E90" s="170"/>
      <c r="F90" s="170"/>
      <c r="G90" s="170"/>
      <c r="H90" s="170"/>
      <c r="I90" s="170"/>
    </row>
    <row r="91" spans="1:9">
      <c r="A91" s="169"/>
      <c r="B91" s="170"/>
      <c r="C91" s="170"/>
      <c r="D91" s="170"/>
      <c r="E91" s="170"/>
      <c r="F91" s="170"/>
      <c r="G91" s="170"/>
      <c r="H91" s="170"/>
      <c r="I91" s="170"/>
    </row>
    <row r="92" spans="1:9">
      <c r="A92" s="169"/>
      <c r="B92" s="170"/>
      <c r="C92" s="170"/>
      <c r="D92" s="170"/>
      <c r="E92" s="170"/>
      <c r="F92" s="170"/>
      <c r="G92" s="170"/>
      <c r="H92" s="170"/>
      <c r="I92" s="170"/>
    </row>
    <row r="93" spans="1:9">
      <c r="A93" s="169"/>
      <c r="B93" s="170"/>
      <c r="C93" s="170"/>
      <c r="D93" s="170"/>
      <c r="E93" s="170"/>
      <c r="F93" s="170"/>
      <c r="G93" s="170"/>
      <c r="H93" s="170"/>
      <c r="I93" s="170"/>
    </row>
    <row r="94" spans="1:9">
      <c r="A94" s="169"/>
      <c r="B94" s="170"/>
      <c r="C94" s="170"/>
      <c r="D94" s="170"/>
      <c r="E94" s="170"/>
      <c r="F94" s="170"/>
      <c r="G94" s="170"/>
      <c r="H94" s="170"/>
      <c r="I94" s="170"/>
    </row>
    <row r="95" spans="1:9">
      <c r="A95" s="169"/>
      <c r="B95" s="170"/>
      <c r="C95" s="170"/>
      <c r="D95" s="170"/>
      <c r="E95" s="170"/>
      <c r="F95" s="170"/>
      <c r="G95" s="170"/>
      <c r="H95" s="170"/>
      <c r="I95" s="170"/>
    </row>
    <row r="96" spans="1:9">
      <c r="A96" s="169"/>
      <c r="B96" s="170"/>
      <c r="C96" s="170"/>
      <c r="D96" s="170"/>
      <c r="E96" s="170"/>
      <c r="F96" s="170"/>
      <c r="G96" s="170"/>
      <c r="H96" s="170"/>
      <c r="I96" s="170"/>
    </row>
    <row r="97" spans="1:9">
      <c r="A97" s="169"/>
      <c r="B97" s="170"/>
      <c r="C97" s="170"/>
      <c r="D97" s="170"/>
      <c r="E97" s="170"/>
      <c r="F97" s="170"/>
      <c r="G97" s="170"/>
      <c r="H97" s="170"/>
      <c r="I97" s="170"/>
    </row>
  </sheetData>
  <mergeCells count="19">
    <mergeCell ref="A8:H8"/>
    <mergeCell ref="A7:H7"/>
    <mergeCell ref="A6:H6"/>
    <mergeCell ref="A1:I1"/>
    <mergeCell ref="I9:I12"/>
    <mergeCell ref="D2:I2"/>
    <mergeCell ref="D3:I3"/>
    <mergeCell ref="E4:I4"/>
    <mergeCell ref="A83:F83"/>
    <mergeCell ref="A88:H88"/>
    <mergeCell ref="A9:A12"/>
    <mergeCell ref="B9:F9"/>
    <mergeCell ref="G9:G12"/>
    <mergeCell ref="H9:H12"/>
    <mergeCell ref="B10:B12"/>
    <mergeCell ref="C10:C12"/>
    <mergeCell ref="D10:D12"/>
    <mergeCell ref="E10:E12"/>
    <mergeCell ref="F10:F12"/>
  </mergeCells>
  <phoneticPr fontId="11" type="noConversion"/>
  <pageMargins left="0.74803149606299213" right="0.35433070866141736" top="0.39370078740157483" bottom="0.39370078740157483" header="0.51181102362204722" footer="0.51181102362204722"/>
  <pageSetup paperSize="9" scale="61" orientation="portrait" r:id="rId1"/>
  <headerFooter alignWithMargins="0"/>
  <rowBreaks count="1" manualBreakCount="1">
    <brk id="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58"/>
  <sheetViews>
    <sheetView view="pageBreakPreview" topLeftCell="A25" zoomScale="89" zoomScaleNormal="100" zoomScaleSheetLayoutView="89" workbookViewId="0">
      <selection activeCell="A22" sqref="A22"/>
    </sheetView>
  </sheetViews>
  <sheetFormatPr defaultRowHeight="13.2"/>
  <cols>
    <col min="1" max="1" width="44" style="45" customWidth="1"/>
    <col min="2" max="2" width="6.5546875" style="45" customWidth="1"/>
    <col min="3" max="3" width="7.6640625" style="45" customWidth="1"/>
    <col min="4" max="4" width="16.77734375" style="45" customWidth="1"/>
    <col min="5" max="5" width="17.33203125" style="45" customWidth="1"/>
    <col min="6" max="6" width="11.109375" style="45" customWidth="1"/>
  </cols>
  <sheetData>
    <row r="1" spans="1:6" ht="15.6">
      <c r="A1" s="359" t="s">
        <v>260</v>
      </c>
      <c r="B1" s="359"/>
      <c r="C1" s="359"/>
      <c r="D1" s="359"/>
      <c r="E1" s="359"/>
      <c r="F1" s="359"/>
    </row>
    <row r="2" spans="1:6" ht="15.6">
      <c r="A2" s="321" t="s">
        <v>473</v>
      </c>
      <c r="B2" s="321"/>
      <c r="C2" s="321"/>
      <c r="D2" s="321"/>
      <c r="E2" s="321"/>
      <c r="F2" s="321"/>
    </row>
    <row r="3" spans="1:6" ht="15.6">
      <c r="A3" s="321" t="s">
        <v>475</v>
      </c>
      <c r="B3" s="321"/>
      <c r="C3" s="321"/>
      <c r="D3" s="321"/>
      <c r="E3" s="321"/>
      <c r="F3" s="321"/>
    </row>
    <row r="4" spans="1:6" ht="15.6">
      <c r="A4" s="312"/>
      <c r="B4" s="321" t="s">
        <v>474</v>
      </c>
      <c r="C4" s="321"/>
      <c r="D4" s="321"/>
      <c r="E4" s="321"/>
      <c r="F4" s="321"/>
    </row>
    <row r="5" spans="1:6" ht="11.25" customHeight="1">
      <c r="A5" s="25"/>
      <c r="B5" s="25"/>
      <c r="C5" s="25"/>
      <c r="D5" s="25"/>
      <c r="E5" s="25"/>
      <c r="F5" s="25"/>
    </row>
    <row r="6" spans="1:6" ht="15" customHeight="1">
      <c r="A6" s="351" t="s">
        <v>22</v>
      </c>
      <c r="B6" s="351"/>
      <c r="C6" s="351"/>
      <c r="D6" s="351"/>
      <c r="E6" s="351"/>
      <c r="F6" s="351"/>
    </row>
    <row r="7" spans="1:6" ht="15.75" customHeight="1">
      <c r="A7" s="351" t="s">
        <v>23</v>
      </c>
      <c r="B7" s="351"/>
      <c r="C7" s="351"/>
      <c r="D7" s="351"/>
      <c r="E7" s="351"/>
      <c r="F7" s="351"/>
    </row>
    <row r="8" spans="1:6" ht="15.75" customHeight="1">
      <c r="A8" s="352" t="s">
        <v>24</v>
      </c>
      <c r="B8" s="352"/>
      <c r="C8" s="352"/>
      <c r="D8" s="352"/>
      <c r="E8" s="352"/>
      <c r="F8" s="352"/>
    </row>
    <row r="9" spans="1:6" ht="18">
      <c r="A9" s="351" t="s">
        <v>448</v>
      </c>
      <c r="B9" s="351"/>
      <c r="C9" s="351"/>
      <c r="D9" s="351"/>
      <c r="E9" s="351"/>
      <c r="F9" s="351"/>
    </row>
    <row r="10" spans="1:6" ht="16.2" thickBot="1">
      <c r="A10" s="26"/>
      <c r="B10" s="26"/>
      <c r="C10" s="26"/>
      <c r="D10" s="26"/>
      <c r="E10" s="26"/>
      <c r="F10" s="27" t="s">
        <v>25</v>
      </c>
    </row>
    <row r="11" spans="1:6" ht="15.6">
      <c r="A11" s="353"/>
      <c r="B11" s="356" t="s">
        <v>26</v>
      </c>
      <c r="C11" s="356"/>
      <c r="D11" s="356" t="s">
        <v>262</v>
      </c>
      <c r="E11" s="356" t="s">
        <v>263</v>
      </c>
      <c r="F11" s="356" t="s">
        <v>271</v>
      </c>
    </row>
    <row r="12" spans="1:6" ht="15.6" customHeight="1">
      <c r="A12" s="354"/>
      <c r="B12" s="360" t="s">
        <v>27</v>
      </c>
      <c r="C12" s="360" t="s">
        <v>28</v>
      </c>
      <c r="D12" s="357"/>
      <c r="E12" s="357"/>
      <c r="F12" s="357"/>
    </row>
    <row r="13" spans="1:6" ht="15.6" customHeight="1">
      <c r="A13" s="354"/>
      <c r="B13" s="360"/>
      <c r="C13" s="360"/>
      <c r="D13" s="357"/>
      <c r="E13" s="357"/>
      <c r="F13" s="357"/>
    </row>
    <row r="14" spans="1:6" ht="6" customHeight="1">
      <c r="A14" s="355"/>
      <c r="B14" s="360"/>
      <c r="C14" s="360"/>
      <c r="D14" s="358"/>
      <c r="E14" s="358"/>
      <c r="F14" s="358"/>
    </row>
    <row r="15" spans="1:6" ht="15.75" customHeight="1" thickBot="1">
      <c r="A15" s="28">
        <v>1</v>
      </c>
      <c r="B15" s="29">
        <v>2</v>
      </c>
      <c r="C15" s="29">
        <v>3</v>
      </c>
      <c r="D15" s="29">
        <v>4</v>
      </c>
      <c r="E15" s="29">
        <v>5</v>
      </c>
      <c r="F15" s="29">
        <v>6</v>
      </c>
    </row>
    <row r="16" spans="1:6" ht="24" customHeight="1">
      <c r="A16" s="30" t="s">
        <v>29</v>
      </c>
      <c r="B16" s="31">
        <v>1</v>
      </c>
      <c r="C16" s="31">
        <v>0</v>
      </c>
      <c r="D16" s="32">
        <f>D17+D18+D20+D19</f>
        <v>14493245.609999999</v>
      </c>
      <c r="E16" s="32">
        <f>E17+E18+E20+E19</f>
        <v>14433453.719999999</v>
      </c>
      <c r="F16" s="237">
        <f t="shared" ref="F16:F44" si="0">E16/D16*100</f>
        <v>99.587449963873198</v>
      </c>
    </row>
    <row r="17" spans="1:6" ht="48.6" customHeight="1">
      <c r="A17" s="33" t="s">
        <v>30</v>
      </c>
      <c r="B17" s="144">
        <v>1</v>
      </c>
      <c r="C17" s="144">
        <v>2</v>
      </c>
      <c r="D17" s="39">
        <v>1030838.44</v>
      </c>
      <c r="E17" s="39">
        <v>1030838.44</v>
      </c>
      <c r="F17" s="234">
        <f t="shared" si="0"/>
        <v>100</v>
      </c>
    </row>
    <row r="18" spans="1:6" ht="80.400000000000006" customHeight="1">
      <c r="A18" s="33" t="s">
        <v>31</v>
      </c>
      <c r="B18" s="144">
        <v>1</v>
      </c>
      <c r="C18" s="144">
        <v>4</v>
      </c>
      <c r="D18" s="39">
        <v>9391261.5600000005</v>
      </c>
      <c r="E18" s="39">
        <v>9343626.1899999995</v>
      </c>
      <c r="F18" s="234">
        <f t="shared" si="0"/>
        <v>99.492769212148318</v>
      </c>
    </row>
    <row r="19" spans="1:6" ht="63.6" customHeight="1">
      <c r="A19" s="33" t="s">
        <v>292</v>
      </c>
      <c r="B19" s="144">
        <v>1</v>
      </c>
      <c r="C19" s="144">
        <v>6</v>
      </c>
      <c r="D19" s="39">
        <v>200000</v>
      </c>
      <c r="E19" s="39">
        <v>200000</v>
      </c>
      <c r="F19" s="234">
        <f t="shared" si="0"/>
        <v>100</v>
      </c>
    </row>
    <row r="20" spans="1:6" ht="17.399999999999999" customHeight="1">
      <c r="A20" s="33" t="s">
        <v>32</v>
      </c>
      <c r="B20" s="34">
        <v>1</v>
      </c>
      <c r="C20" s="34">
        <v>13</v>
      </c>
      <c r="D20" s="35">
        <v>3871145.61</v>
      </c>
      <c r="E20" s="35">
        <v>3858989.09</v>
      </c>
      <c r="F20" s="235">
        <f t="shared" si="0"/>
        <v>99.685970996063872</v>
      </c>
    </row>
    <row r="21" spans="1:6" ht="37.200000000000003" customHeight="1">
      <c r="A21" s="36" t="s">
        <v>33</v>
      </c>
      <c r="B21" s="236">
        <v>3</v>
      </c>
      <c r="C21" s="37">
        <v>0</v>
      </c>
      <c r="D21" s="226">
        <f>D22</f>
        <v>1411960.87</v>
      </c>
      <c r="E21" s="226">
        <f>E22</f>
        <v>1411960.87</v>
      </c>
      <c r="F21" s="239">
        <f t="shared" si="0"/>
        <v>100</v>
      </c>
    </row>
    <row r="22" spans="1:6" ht="63" customHeight="1">
      <c r="A22" s="33" t="s">
        <v>476</v>
      </c>
      <c r="B22" s="144">
        <v>3</v>
      </c>
      <c r="C22" s="144">
        <v>9</v>
      </c>
      <c r="D22" s="39">
        <v>1411960.87</v>
      </c>
      <c r="E22" s="39">
        <v>1411960.87</v>
      </c>
      <c r="F22" s="238">
        <f t="shared" si="0"/>
        <v>100</v>
      </c>
    </row>
    <row r="23" spans="1:6" ht="18">
      <c r="A23" s="36" t="s">
        <v>34</v>
      </c>
      <c r="B23" s="37">
        <v>4</v>
      </c>
      <c r="C23" s="37">
        <v>0</v>
      </c>
      <c r="D23" s="38">
        <f>D24+D26+D25</f>
        <v>41345589.469999999</v>
      </c>
      <c r="E23" s="38">
        <f>E24+E26+E25</f>
        <v>41345462.029999994</v>
      </c>
      <c r="F23" s="142">
        <f t="shared" si="0"/>
        <v>99.999691768815879</v>
      </c>
    </row>
    <row r="24" spans="1:6" ht="18">
      <c r="A24" s="33" t="s">
        <v>35</v>
      </c>
      <c r="B24" s="34">
        <v>4</v>
      </c>
      <c r="C24" s="34">
        <v>8</v>
      </c>
      <c r="D24" s="35">
        <v>288200</v>
      </c>
      <c r="E24" s="35">
        <v>288200</v>
      </c>
      <c r="F24" s="142">
        <f t="shared" si="0"/>
        <v>100</v>
      </c>
    </row>
    <row r="25" spans="1:6" ht="16.8" customHeight="1">
      <c r="A25" s="33" t="s">
        <v>297</v>
      </c>
      <c r="B25" s="34">
        <v>4</v>
      </c>
      <c r="C25" s="34">
        <v>9</v>
      </c>
      <c r="D25" s="35">
        <v>33823372.170000002</v>
      </c>
      <c r="E25" s="35">
        <v>33823247.159999996</v>
      </c>
      <c r="F25" s="240">
        <f t="shared" si="0"/>
        <v>99.999630403499168</v>
      </c>
    </row>
    <row r="26" spans="1:6" ht="28.8" customHeight="1">
      <c r="A26" s="33" t="s">
        <v>36</v>
      </c>
      <c r="B26" s="144">
        <v>4</v>
      </c>
      <c r="C26" s="144">
        <v>12</v>
      </c>
      <c r="D26" s="39">
        <v>7234017.2999999998</v>
      </c>
      <c r="E26" s="39">
        <v>7234014.8700000001</v>
      </c>
      <c r="F26" s="234">
        <f t="shared" si="0"/>
        <v>99.999966408706271</v>
      </c>
    </row>
    <row r="27" spans="1:6" ht="20.399999999999999" customHeight="1">
      <c r="A27" s="36" t="s">
        <v>37</v>
      </c>
      <c r="B27" s="37">
        <v>5</v>
      </c>
      <c r="C27" s="37">
        <v>0</v>
      </c>
      <c r="D27" s="38">
        <f>D28+D29+D30+D31</f>
        <v>37385907.569999993</v>
      </c>
      <c r="E27" s="38">
        <f>E28+E29+E30+E31</f>
        <v>37138824.57</v>
      </c>
      <c r="F27" s="142">
        <f t="shared" si="0"/>
        <v>99.339101238782661</v>
      </c>
    </row>
    <row r="28" spans="1:6" ht="21" customHeight="1">
      <c r="A28" s="33" t="s">
        <v>38</v>
      </c>
      <c r="B28" s="34">
        <v>5</v>
      </c>
      <c r="C28" s="34">
        <v>1</v>
      </c>
      <c r="D28" s="35">
        <v>10710619.18</v>
      </c>
      <c r="E28" s="35">
        <v>10635952.93</v>
      </c>
      <c r="F28" s="235">
        <f t="shared" si="0"/>
        <v>99.302876437438599</v>
      </c>
    </row>
    <row r="29" spans="1:6" ht="21.6" customHeight="1">
      <c r="A29" s="33" t="s">
        <v>39</v>
      </c>
      <c r="B29" s="34">
        <v>5</v>
      </c>
      <c r="C29" s="34">
        <v>2</v>
      </c>
      <c r="D29" s="35">
        <v>3230000</v>
      </c>
      <c r="E29" s="35">
        <v>3230000</v>
      </c>
      <c r="F29" s="142">
        <f t="shared" si="0"/>
        <v>100</v>
      </c>
    </row>
    <row r="30" spans="1:6" ht="21" customHeight="1">
      <c r="A30" s="33" t="s">
        <v>40</v>
      </c>
      <c r="B30" s="34">
        <v>5</v>
      </c>
      <c r="C30" s="34">
        <v>3</v>
      </c>
      <c r="D30" s="35">
        <v>16765760.369999999</v>
      </c>
      <c r="E30" s="35">
        <v>16598423.9</v>
      </c>
      <c r="F30" s="235">
        <f t="shared" si="0"/>
        <v>99.001915413872766</v>
      </c>
    </row>
    <row r="31" spans="1:6" ht="31.8" customHeight="1">
      <c r="A31" s="33" t="s">
        <v>41</v>
      </c>
      <c r="B31" s="144">
        <v>5</v>
      </c>
      <c r="C31" s="144">
        <v>5</v>
      </c>
      <c r="D31" s="39">
        <v>6679528.0199999996</v>
      </c>
      <c r="E31" s="39">
        <v>6674447.7400000002</v>
      </c>
      <c r="F31" s="234">
        <f t="shared" si="0"/>
        <v>99.923942530298731</v>
      </c>
    </row>
    <row r="32" spans="1:6" ht="22.2" customHeight="1">
      <c r="A32" s="36" t="s">
        <v>42</v>
      </c>
      <c r="B32" s="37">
        <v>7</v>
      </c>
      <c r="C32" s="37">
        <v>0</v>
      </c>
      <c r="D32" s="38">
        <f>D33</f>
        <v>280000</v>
      </c>
      <c r="E32" s="38">
        <f>E33</f>
        <v>280000</v>
      </c>
      <c r="F32" s="142">
        <f t="shared" si="0"/>
        <v>100</v>
      </c>
    </row>
    <row r="33" spans="1:6" ht="19.2" customHeight="1">
      <c r="A33" s="242" t="s">
        <v>298</v>
      </c>
      <c r="B33" s="144">
        <v>7</v>
      </c>
      <c r="C33" s="144">
        <v>7</v>
      </c>
      <c r="D33" s="39">
        <v>280000</v>
      </c>
      <c r="E33" s="39">
        <v>280000</v>
      </c>
      <c r="F33" s="234">
        <f t="shared" si="0"/>
        <v>100</v>
      </c>
    </row>
    <row r="34" spans="1:6" ht="21.6" customHeight="1">
      <c r="A34" s="36" t="s">
        <v>419</v>
      </c>
      <c r="B34" s="37">
        <v>8</v>
      </c>
      <c r="C34" s="37">
        <v>0</v>
      </c>
      <c r="D34" s="38">
        <f>D35+D36</f>
        <v>8626177</v>
      </c>
      <c r="E34" s="38">
        <f>E35+E36</f>
        <v>8590677</v>
      </c>
      <c r="F34" s="142">
        <f t="shared" si="0"/>
        <v>99.588461957133504</v>
      </c>
    </row>
    <row r="35" spans="1:6" ht="18" customHeight="1">
      <c r="A35" s="33" t="s">
        <v>43</v>
      </c>
      <c r="B35" s="34">
        <v>8</v>
      </c>
      <c r="C35" s="34">
        <v>1</v>
      </c>
      <c r="D35" s="35">
        <v>8378177</v>
      </c>
      <c r="E35" s="35">
        <v>8342677</v>
      </c>
      <c r="F35" s="235">
        <f t="shared" si="0"/>
        <v>99.576280138268743</v>
      </c>
    </row>
    <row r="36" spans="1:6" ht="33.6" customHeight="1">
      <c r="A36" s="146" t="s">
        <v>420</v>
      </c>
      <c r="B36" s="144">
        <v>8</v>
      </c>
      <c r="C36" s="144">
        <v>4</v>
      </c>
      <c r="D36" s="39">
        <v>248000</v>
      </c>
      <c r="E36" s="39">
        <v>248000</v>
      </c>
      <c r="F36" s="234">
        <f t="shared" si="0"/>
        <v>100</v>
      </c>
    </row>
    <row r="37" spans="1:6" ht="21.6" customHeight="1">
      <c r="A37" s="36" t="s">
        <v>44</v>
      </c>
      <c r="B37" s="37">
        <v>10</v>
      </c>
      <c r="C37" s="37">
        <v>0</v>
      </c>
      <c r="D37" s="38">
        <f>D38+D39</f>
        <v>1935892.02</v>
      </c>
      <c r="E37" s="38">
        <f>E38+E39</f>
        <v>1931139.19</v>
      </c>
      <c r="F37" s="142">
        <f t="shared" si="0"/>
        <v>99.754488889313151</v>
      </c>
    </row>
    <row r="38" spans="1:6" ht="19.8" customHeight="1">
      <c r="A38" s="33" t="s">
        <v>45</v>
      </c>
      <c r="B38" s="34">
        <v>10</v>
      </c>
      <c r="C38" s="34">
        <v>1</v>
      </c>
      <c r="D38" s="35">
        <v>221096.42</v>
      </c>
      <c r="E38" s="35">
        <v>221096.42</v>
      </c>
      <c r="F38" s="235">
        <f t="shared" si="0"/>
        <v>100</v>
      </c>
    </row>
    <row r="39" spans="1:6" ht="19.8" customHeight="1">
      <c r="A39" s="33" t="s">
        <v>46</v>
      </c>
      <c r="B39" s="34">
        <v>10</v>
      </c>
      <c r="C39" s="34">
        <v>3</v>
      </c>
      <c r="D39" s="35">
        <v>1714795.6</v>
      </c>
      <c r="E39" s="35">
        <v>1710042.77</v>
      </c>
      <c r="F39" s="142">
        <f t="shared" si="0"/>
        <v>99.72283402173413</v>
      </c>
    </row>
    <row r="40" spans="1:6" ht="19.8" customHeight="1">
      <c r="A40" s="40" t="s">
        <v>47</v>
      </c>
      <c r="B40" s="37">
        <v>11</v>
      </c>
      <c r="C40" s="37"/>
      <c r="D40" s="38">
        <f>D41</f>
        <v>390000</v>
      </c>
      <c r="E40" s="38">
        <f>E41</f>
        <v>390000</v>
      </c>
      <c r="F40" s="142">
        <f t="shared" si="0"/>
        <v>100</v>
      </c>
    </row>
    <row r="41" spans="1:6" ht="15.6">
      <c r="A41" s="41" t="s">
        <v>48</v>
      </c>
      <c r="B41" s="34">
        <v>11</v>
      </c>
      <c r="C41" s="34">
        <v>2</v>
      </c>
      <c r="D41" s="35">
        <v>390000</v>
      </c>
      <c r="E41" s="35">
        <v>390000</v>
      </c>
      <c r="F41" s="235">
        <f t="shared" si="0"/>
        <v>100</v>
      </c>
    </row>
    <row r="42" spans="1:6" ht="31.2">
      <c r="A42" s="41" t="s">
        <v>466</v>
      </c>
      <c r="B42" s="37">
        <v>13</v>
      </c>
      <c r="C42" s="34"/>
      <c r="D42" s="38">
        <f>D43</f>
        <v>8630.14</v>
      </c>
      <c r="E42" s="38">
        <f>E43</f>
        <v>8630.14</v>
      </c>
      <c r="F42" s="142">
        <f t="shared" si="0"/>
        <v>100</v>
      </c>
    </row>
    <row r="43" spans="1:6" ht="31.2">
      <c r="A43" s="41" t="s">
        <v>467</v>
      </c>
      <c r="B43" s="34">
        <v>13</v>
      </c>
      <c r="C43" s="34">
        <v>1</v>
      </c>
      <c r="D43" s="127">
        <v>8630.14</v>
      </c>
      <c r="E43" s="127">
        <v>8630.14</v>
      </c>
      <c r="F43" s="235">
        <f t="shared" si="0"/>
        <v>100</v>
      </c>
    </row>
    <row r="44" spans="1:6" ht="18">
      <c r="A44" s="344" t="s">
        <v>49</v>
      </c>
      <c r="B44" s="345"/>
      <c r="C44" s="346"/>
      <c r="D44" s="42">
        <f>D16+D21+D23+D27+D32+D34+D37+D40+D42</f>
        <v>105877402.67999999</v>
      </c>
      <c r="E44" s="42">
        <f>E16+E21+E23+E27+E32+E34+E37+E40+E42</f>
        <v>105530147.52</v>
      </c>
      <c r="F44" s="142">
        <f t="shared" si="0"/>
        <v>99.672021459527556</v>
      </c>
    </row>
    <row r="45" spans="1:6" ht="30.6" customHeight="1" thickBot="1">
      <c r="A45" s="347" t="s">
        <v>50</v>
      </c>
      <c r="B45" s="348"/>
      <c r="C45" s="349"/>
      <c r="D45" s="255">
        <f>'Приложение 1'!C74-'Приложение 4'!D44</f>
        <v>662000.0000000149</v>
      </c>
      <c r="E45" s="255">
        <f>'Приложение 1'!D74-'Приложение 4'!E44</f>
        <v>442379.54999999702</v>
      </c>
      <c r="F45" s="285"/>
    </row>
    <row r="46" spans="1:6">
      <c r="A46" s="43"/>
      <c r="B46" s="43"/>
      <c r="C46" s="43"/>
      <c r="D46" s="43"/>
      <c r="E46" s="43"/>
      <c r="F46" s="43"/>
    </row>
    <row r="47" spans="1:6">
      <c r="A47" s="350"/>
      <c r="B47" s="350"/>
      <c r="C47" s="350"/>
      <c r="D47" s="350"/>
      <c r="E47" s="350"/>
      <c r="F47" s="350"/>
    </row>
    <row r="48" spans="1:6">
      <c r="A48" s="44"/>
      <c r="B48" s="44"/>
      <c r="C48" s="44"/>
      <c r="D48" s="44"/>
      <c r="E48" s="44"/>
      <c r="F48" s="44"/>
    </row>
    <row r="49" spans="1:6">
      <c r="A49" s="44"/>
      <c r="B49" s="44"/>
      <c r="C49" s="44"/>
      <c r="D49" s="44"/>
      <c r="E49" s="44"/>
      <c r="F49" s="44"/>
    </row>
    <row r="50" spans="1:6">
      <c r="A50" s="44"/>
      <c r="B50" s="44"/>
      <c r="C50" s="44"/>
      <c r="D50" s="44"/>
      <c r="E50" s="44"/>
      <c r="F50" s="44"/>
    </row>
    <row r="51" spans="1:6">
      <c r="A51" s="44"/>
      <c r="B51" s="44"/>
      <c r="C51" s="44"/>
      <c r="D51" s="44"/>
      <c r="E51" s="44"/>
      <c r="F51" s="44"/>
    </row>
    <row r="52" spans="1:6">
      <c r="A52" s="44"/>
      <c r="B52" s="44"/>
      <c r="C52" s="44"/>
      <c r="D52" s="44"/>
      <c r="E52" s="44"/>
      <c r="F52" s="44"/>
    </row>
    <row r="53" spans="1:6">
      <c r="A53" s="44"/>
      <c r="B53" s="44"/>
      <c r="C53" s="44"/>
      <c r="D53" s="44"/>
      <c r="E53" s="44"/>
      <c r="F53" s="44"/>
    </row>
    <row r="54" spans="1:6">
      <c r="A54" s="44"/>
      <c r="B54" s="44"/>
      <c r="C54" s="44"/>
      <c r="D54" s="44"/>
      <c r="E54" s="44"/>
      <c r="F54" s="44"/>
    </row>
    <row r="55" spans="1:6">
      <c r="A55" s="44"/>
      <c r="B55" s="44"/>
      <c r="C55" s="44"/>
      <c r="D55" s="44"/>
      <c r="E55" s="44"/>
      <c r="F55" s="44"/>
    </row>
    <row r="56" spans="1:6">
      <c r="A56" s="44"/>
      <c r="B56" s="44"/>
      <c r="C56" s="44"/>
      <c r="D56" s="44"/>
      <c r="E56" s="44"/>
      <c r="F56" s="44"/>
    </row>
    <row r="57" spans="1:6">
      <c r="A57" s="44"/>
      <c r="B57" s="44"/>
      <c r="C57" s="44"/>
      <c r="D57" s="44"/>
      <c r="E57" s="44"/>
      <c r="F57" s="44"/>
    </row>
    <row r="58" spans="1:6">
      <c r="A58" s="44"/>
      <c r="B58" s="44"/>
      <c r="C58" s="44"/>
      <c r="D58" s="44"/>
      <c r="E58" s="44"/>
      <c r="F58" s="44"/>
    </row>
  </sheetData>
  <mergeCells count="18">
    <mergeCell ref="A1:F1"/>
    <mergeCell ref="A2:F2"/>
    <mergeCell ref="A6:F6"/>
    <mergeCell ref="B12:B14"/>
    <mergeCell ref="C12:C14"/>
    <mergeCell ref="B4:F4"/>
    <mergeCell ref="A44:C44"/>
    <mergeCell ref="A45:C45"/>
    <mergeCell ref="A47:F47"/>
    <mergeCell ref="A3:F3"/>
    <mergeCell ref="A7:F7"/>
    <mergeCell ref="A8:F8"/>
    <mergeCell ref="A9:F9"/>
    <mergeCell ref="A11:A14"/>
    <mergeCell ref="B11:C11"/>
    <mergeCell ref="F11:F14"/>
    <mergeCell ref="D11:D14"/>
    <mergeCell ref="E11:E14"/>
  </mergeCells>
  <phoneticPr fontId="11" type="noConversion"/>
  <pageMargins left="0.74803149606299213" right="0.35433070866141736" top="0.59055118110236227" bottom="0.59055118110236227" header="0.51181102362204722" footer="0.51181102362204722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9"/>
  <sheetViews>
    <sheetView view="pageBreakPreview" zoomScaleNormal="100" zoomScaleSheetLayoutView="100" workbookViewId="0">
      <selection activeCell="D13" sqref="D13"/>
    </sheetView>
  </sheetViews>
  <sheetFormatPr defaultRowHeight="13.2"/>
  <cols>
    <col min="1" max="1" width="28.77734375" customWidth="1"/>
    <col min="2" max="2" width="41.33203125" customWidth="1"/>
    <col min="3" max="3" width="17" hidden="1" customWidth="1"/>
    <col min="4" max="4" width="17" customWidth="1"/>
    <col min="5" max="5" width="15.6640625" customWidth="1"/>
    <col min="6" max="6" width="9.77734375" customWidth="1"/>
  </cols>
  <sheetData>
    <row r="1" spans="1:6" ht="15.6">
      <c r="A1" s="24"/>
      <c r="B1" s="321" t="s">
        <v>259</v>
      </c>
      <c r="C1" s="321"/>
      <c r="D1" s="321"/>
      <c r="E1" s="321"/>
      <c r="F1" s="321"/>
    </row>
    <row r="2" spans="1:6" ht="15.6">
      <c r="A2" s="321" t="s">
        <v>473</v>
      </c>
      <c r="B2" s="321"/>
      <c r="C2" s="321"/>
      <c r="D2" s="321"/>
      <c r="E2" s="321"/>
      <c r="F2" s="321"/>
    </row>
    <row r="3" spans="1:6" ht="15.6">
      <c r="A3" s="321" t="s">
        <v>475</v>
      </c>
      <c r="B3" s="321"/>
      <c r="C3" s="321"/>
      <c r="D3" s="321"/>
      <c r="E3" s="321"/>
      <c r="F3" s="321"/>
    </row>
    <row r="4" spans="1:6" ht="15.6">
      <c r="A4" s="321" t="s">
        <v>474</v>
      </c>
      <c r="B4" s="321"/>
      <c r="C4" s="321"/>
      <c r="D4" s="321"/>
      <c r="E4" s="321"/>
      <c r="F4" s="321"/>
    </row>
    <row r="5" spans="1:6" ht="15.6">
      <c r="A5" s="46"/>
      <c r="B5" s="46"/>
      <c r="C5" s="46"/>
      <c r="D5" s="46"/>
      <c r="E5" s="46"/>
    </row>
    <row r="6" spans="1:6" ht="18">
      <c r="A6" s="363" t="s">
        <v>51</v>
      </c>
      <c r="B6" s="363"/>
      <c r="C6" s="363"/>
      <c r="D6" s="363"/>
      <c r="E6" s="363"/>
      <c r="F6" s="363"/>
    </row>
    <row r="7" spans="1:6" ht="15" customHeight="1">
      <c r="A7" s="363" t="s">
        <v>52</v>
      </c>
      <c r="B7" s="363"/>
      <c r="C7" s="363"/>
      <c r="D7" s="363"/>
      <c r="E7" s="363"/>
      <c r="F7" s="363"/>
    </row>
    <row r="8" spans="1:6" ht="18">
      <c r="A8" s="363" t="s">
        <v>470</v>
      </c>
      <c r="B8" s="363"/>
      <c r="C8" s="363"/>
      <c r="D8" s="363"/>
      <c r="E8" s="363"/>
      <c r="F8" s="363"/>
    </row>
    <row r="9" spans="1:6" ht="9.6" customHeight="1">
      <c r="A9" s="47"/>
      <c r="B9" s="47"/>
    </row>
    <row r="10" spans="1:6" ht="15.6">
      <c r="A10" s="103" t="s">
        <v>26</v>
      </c>
      <c r="B10" s="103" t="s">
        <v>53</v>
      </c>
      <c r="C10" s="17" t="s">
        <v>262</v>
      </c>
      <c r="D10" s="279" t="s">
        <v>262</v>
      </c>
      <c r="E10" s="17" t="s">
        <v>263</v>
      </c>
      <c r="F10" s="227" t="s">
        <v>272</v>
      </c>
    </row>
    <row r="11" spans="1:6" ht="46.8">
      <c r="A11" s="310" t="s">
        <v>438</v>
      </c>
      <c r="B11" s="311" t="s">
        <v>439</v>
      </c>
      <c r="C11" s="279"/>
      <c r="D11" s="94">
        <f>D12-(-D13)</f>
        <v>0</v>
      </c>
      <c r="E11" s="94">
        <f>E12-(-E13)</f>
        <v>0</v>
      </c>
      <c r="F11" s="94"/>
    </row>
    <row r="12" spans="1:6" ht="78">
      <c r="A12" s="245" t="s">
        <v>440</v>
      </c>
      <c r="B12" s="93" t="s">
        <v>441</v>
      </c>
      <c r="C12" s="279"/>
      <c r="D12" s="95">
        <v>3000000</v>
      </c>
      <c r="E12" s="95">
        <v>3000000</v>
      </c>
      <c r="F12" s="95">
        <f t="shared" ref="F12:F18" si="0">E12/D12*100</f>
        <v>100</v>
      </c>
    </row>
    <row r="13" spans="1:6" ht="78">
      <c r="A13" s="245" t="s">
        <v>469</v>
      </c>
      <c r="B13" s="318" t="s">
        <v>468</v>
      </c>
      <c r="C13" s="279"/>
      <c r="D13" s="95">
        <v>-3000000</v>
      </c>
      <c r="E13" s="95">
        <v>-3000000</v>
      </c>
      <c r="F13" s="95">
        <f t="shared" si="0"/>
        <v>100</v>
      </c>
    </row>
    <row r="14" spans="1:6" ht="36" customHeight="1">
      <c r="A14" s="244" t="s">
        <v>54</v>
      </c>
      <c r="B14" s="48" t="s">
        <v>284</v>
      </c>
      <c r="C14" s="94">
        <f>C17-(-C15)</f>
        <v>0</v>
      </c>
      <c r="D14" s="94">
        <f>D17-D15</f>
        <v>-662000</v>
      </c>
      <c r="E14" s="94">
        <f>E17-E15</f>
        <v>-442379.54999999702</v>
      </c>
      <c r="F14" s="94"/>
    </row>
    <row r="15" spans="1:6" ht="34.200000000000003" customHeight="1">
      <c r="A15" s="245" t="s">
        <v>287</v>
      </c>
      <c r="B15" s="167" t="s">
        <v>55</v>
      </c>
      <c r="C15" s="95">
        <f>C16</f>
        <v>-100683916.59</v>
      </c>
      <c r="D15" s="95">
        <f>D16</f>
        <v>106539402.68000001</v>
      </c>
      <c r="E15" s="95">
        <f>E16</f>
        <v>105972527.06999999</v>
      </c>
      <c r="F15" s="95">
        <f t="shared" si="0"/>
        <v>99.467919290196633</v>
      </c>
    </row>
    <row r="16" spans="1:6" ht="37.200000000000003" customHeight="1">
      <c r="A16" s="245" t="s">
        <v>285</v>
      </c>
      <c r="B16" s="51" t="s">
        <v>56</v>
      </c>
      <c r="C16" s="95">
        <v>-100683916.59</v>
      </c>
      <c r="D16" s="95">
        <v>106539402.68000001</v>
      </c>
      <c r="E16" s="95">
        <v>105972527.06999999</v>
      </c>
      <c r="F16" s="95">
        <f t="shared" si="0"/>
        <v>99.467919290196633</v>
      </c>
    </row>
    <row r="17" spans="1:6" ht="37.200000000000003" customHeight="1">
      <c r="A17" s="245" t="s">
        <v>288</v>
      </c>
      <c r="B17" s="167" t="s">
        <v>57</v>
      </c>
      <c r="C17" s="95">
        <f>C18</f>
        <v>100683916.59</v>
      </c>
      <c r="D17" s="95">
        <f>D18</f>
        <v>105877402.68000001</v>
      </c>
      <c r="E17" s="95">
        <f>E18</f>
        <v>105530147.52</v>
      </c>
      <c r="F17" s="95">
        <f t="shared" si="0"/>
        <v>99.672021459527542</v>
      </c>
    </row>
    <row r="18" spans="1:6" ht="42.6" customHeight="1">
      <c r="A18" s="245" t="s">
        <v>286</v>
      </c>
      <c r="B18" s="51" t="s">
        <v>58</v>
      </c>
      <c r="C18" s="95">
        <v>100683916.59</v>
      </c>
      <c r="D18" s="95">
        <v>105877402.68000001</v>
      </c>
      <c r="E18" s="95">
        <v>105530147.52</v>
      </c>
      <c r="F18" s="95">
        <f t="shared" si="0"/>
        <v>99.672021459527542</v>
      </c>
    </row>
    <row r="19" spans="1:6" ht="35.4" customHeight="1">
      <c r="A19" s="361" t="s">
        <v>59</v>
      </c>
      <c r="B19" s="362"/>
      <c r="C19" s="94">
        <f>C14</f>
        <v>0</v>
      </c>
      <c r="D19" s="94">
        <f>D11+D14</f>
        <v>-662000</v>
      </c>
      <c r="E19" s="94">
        <f>E11+E14</f>
        <v>-442379.54999999702</v>
      </c>
      <c r="F19" s="221"/>
    </row>
  </sheetData>
  <mergeCells count="8">
    <mergeCell ref="A19:B19"/>
    <mergeCell ref="A7:F7"/>
    <mergeCell ref="A8:F8"/>
    <mergeCell ref="A6:F6"/>
    <mergeCell ref="B1:F1"/>
    <mergeCell ref="A2:F2"/>
    <mergeCell ref="A3:F3"/>
    <mergeCell ref="A4:F4"/>
  </mergeCells>
  <phoneticPr fontId="11" type="noConversion"/>
  <pageMargins left="0.55118110236220474" right="0.55118110236220474" top="0.59055118110236227" bottom="0.59055118110236227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'Приложение 1'!Заголовки_для_печати</vt:lpstr>
    </vt:vector>
  </TitlesOfParts>
  <Company>ДФ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Пудычева</dc:creator>
  <cp:lastModifiedBy>Пользователь</cp:lastModifiedBy>
  <cp:lastPrinted>2018-10-04T09:36:31Z</cp:lastPrinted>
  <dcterms:created xsi:type="dcterms:W3CDTF">2005-10-26T11:58:18Z</dcterms:created>
  <dcterms:modified xsi:type="dcterms:W3CDTF">2019-03-04T11:05:41Z</dcterms:modified>
</cp:coreProperties>
</file>